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0140369E-5DE9-4450-8DD3-232FAC556775}" xr6:coauthVersionLast="47" xr6:coauthVersionMax="47" xr10:uidLastSave="{00000000-0000-0000-0000-000000000000}"/>
  <bookViews>
    <workbookView xWindow="-120" yWindow="-120" windowWidth="20730" windowHeight="11160" tabRatio="906" firstSheet="1" activeTab="1" xr2:uid="{00000000-000D-0000-FFFF-FFFF00000000}"/>
  </bookViews>
  <sheets>
    <sheet name="利用方法・注意事項（必ずお読みください。）" sheetId="9" state="hidden" r:id="rId1"/>
    <sheet name="報告書（事業主控）" sheetId="12" r:id="rId2"/>
    <sheet name="報告書（提出用）" sheetId="2" r:id="rId3"/>
    <sheet name="総括表" sheetId="6" r:id="rId4"/>
    <sheet name="申告書記入イメージ" sheetId="11" state="hidden" r:id="rId5"/>
    <sheet name="(参考)e-Govイメージ" sheetId="13" state="hidden"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'報告書（事業主控）'!$A$1:$AS$124</definedName>
    <definedName name="_xlnm.Print_Area" localSheetId="2">'報告書（提出用）'!$A$1:$AU$82</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workbook>
</file>

<file path=xl/calcChain.xml><?xml version="1.0" encoding="utf-8"?>
<calcChain xmlns="http://schemas.openxmlformats.org/spreadsheetml/2006/main">
  <c r="D26" i="10" l="1"/>
  <c r="BT1224" i="12"/>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6" i="12"/>
  <c r="BI17" i="12"/>
  <c r="AY317" i="12" l="1"/>
  <c r="AN104" i="12"/>
  <c r="AN104" i="2" s="1"/>
  <c r="AN1225" i="12"/>
  <c r="AN1225" i="2" s="1"/>
  <c r="AY809" i="12"/>
  <c r="AY733"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l="1"/>
  <c r="AN975" i="12"/>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8" i="12"/>
  <c r="BI20" i="12"/>
  <c r="BI19" i="12"/>
  <c r="BC557" i="12" l="1"/>
  <c r="BC649" i="12"/>
  <c r="BC639" i="12"/>
  <c r="BC483"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M1021"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365" i="12" l="1"/>
  <c r="BM365" i="12"/>
  <c r="BM1144" i="12"/>
  <c r="BL775" i="12"/>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・令和4年4月1日以降は選択できません。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<sst xmlns="http://schemas.openxmlformats.org/spreadsheetml/2006/main" count="7141" uniqueCount="939">
  <si>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</si>
  <si>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</si>
  <si>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</si>
  <si>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</si>
  <si>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</si>
  <si>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</si>
  <si>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</si>
  <si>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</si>
  <si>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</si>
  <si>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</si>
  <si>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</si>
  <si>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</si>
  <si>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</si>
  <si>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</si>
  <si>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</si>
  <si>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</si>
  <si>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</si>
  <si>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</si>
  <si>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</si>
  <si>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</si>
  <si>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</si>
  <si>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</si>
  <si>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</si>
  <si>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</si>
  <si>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</si>
  <si>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</si>
  <si>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</si>
  <si>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</si>
  <si>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</si>
  <si>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</si>
  <si>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</si>
  <si>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</si>
  <si>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</si>
  <si>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</si>
  <si>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</si>
  <si>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</si>
  <si>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</si>
  <si>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</si>
  <si>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</si>
  <si>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</si>
  <si>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</si>
  <si>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</si>
  <si>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</si>
  <si>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</si>
  <si>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</si>
  <si>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</si>
  <si>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</si>
  <si>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</si>
  <si>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</si>
  <si>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</si>
  <si>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</si>
  <si>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</si>
  <si>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</si>
  <si>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</si>
  <si>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</si>
  <si>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</si>
  <si>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</si>
  <si>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</si>
  <si>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</si>
  <si>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</si>
  <si>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</si>
  <si>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</si>
  <si>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</si>
  <si>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</si>
  <si>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</si>
  <si>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</si>
  <si>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</si>
  <si>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</si>
  <si>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</si>
  <si>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</si>
  <si>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</si>
  <si>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</si>
  <si>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</si>
  <si>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</si>
  <si>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</si>
  <si>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</si>
  <si>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</si>
  <si>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</si>
  <si>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</si>
  <si>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</si>
  <si>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</si>
  <si>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</si>
  <si>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</si>
  <si>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</si>
  <si>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</si>
  <si>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</si>
  <si>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</si>
  <si>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</si>
  <si>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</si>
  <si>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</si>
  <si>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</si>
  <si>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</si>
  <si>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</si>
  <si>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</si>
  <si>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</si>
  <si>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</si>
  <si>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</si>
  <si>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</si>
  <si>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</si>
  <si>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</si>
  <si>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</si>
  <si>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</si>
  <si>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</si>
  <si>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</si>
  <si>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</si>
  <si>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</si>
  <si>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</si>
  <si>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</si>
  <si>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</si>
  <si>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</si>
  <si>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</si>
  <si>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</si>
  <si>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</si>
  <si>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</si>
  <si>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</si>
  <si>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</si>
  <si>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</si>
  <si>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</si>
  <si>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</si>
  <si>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</si>
  <si>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</si>
  <si>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</si>
  <si>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</si>
  <si>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</si>
  <si>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</si>
  <si>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</si>
  <si>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</si>
  <si>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</si>
  <si>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</si>
  <si>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</si>
  <si>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</si>
  <si>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</si>
  <si>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</si>
  <si>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</si>
  <si>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</si>
  <si>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</si>
  <si>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</si>
  <si>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</si>
  <si>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</si>
  <si>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</si>
  <si>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</si>
  <si>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</si>
  <si>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</si>
  <si>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</si>
  <si>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</si>
  <si>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</si>
  <si>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</si>
  <si>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</si>
  <si>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</si>
  <si>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</si>
  <si>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</si>
  <si>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</si>
  <si>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</si>
  <si>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</si>
  <si>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</si>
  <si>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</si>
  <si>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</si>
  <si>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</si>
  <si>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</si>
  <si>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</si>
  <si>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</si>
  <si>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</si>
  <si>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</si>
  <si>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</si>
  <si>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</si>
  <si>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</si>
  <si>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</si>
  <si>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</si>
  <si>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</si>
  <si>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</si>
  <si>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</si>
  <si>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</si>
  <si>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</si>
  <si>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</si>
  <si>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</si>
  <si>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</si>
  <si>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</si>
  <si>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</si>
  <si>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</si>
  <si>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</si>
  <si>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</si>
  <si>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</si>
  <si>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</si>
  <si>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</si>
  <si>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</si>
  <si>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</si>
  <si>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</si>
  <si>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</si>
  <si>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</si>
  <si>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</si>
  <si>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</si>
  <si>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</si>
  <si>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</si>
  <si>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</si>
  <si>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</si>
  <si>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</si>
  <si>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</si>
  <si>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</si>
  <si>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</si>
  <si>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</si>
  <si>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</si>
  <si>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</si>
  <si>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</si>
  <si>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</si>
  <si>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</si>
  <si>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</si>
  <si>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</si>
  <si>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</si>
  <si>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</si>
  <si>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</si>
  <si>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</si>
  <si>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</si>
  <si>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</si>
  <si>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</si>
  <si>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</si>
  <si>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</si>
  <si>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</si>
  <si>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</si>
  <si>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</si>
  <si>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</si>
  <si>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</si>
  <si>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</si>
  <si>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</si>
  <si>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</si>
  <si>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</si>
  <si>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</si>
  <si>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</si>
  <si>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</si>
  <si>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</si>
  <si>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</si>
  <si>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</si>
  <si>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</si>
  <si>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</si>
  <si>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</si>
  <si>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</si>
  <si>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</si>
  <si>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</si>
  <si>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</si>
  <si>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</si>
  <si>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</si>
  <si>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</si>
  <si>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</si>
  <si>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</si>
  <si>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</si>
  <si>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</si>
  <si>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</si>
  <si>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</si>
  <si>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</si>
  <si>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</si>
  <si>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</si>
  <si>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</si>
  <si>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</si>
  <si>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</si>
  <si>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</si>
  <si>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</si>
  <si>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</si>
  <si>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</si>
  <si>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</si>
  <si>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</si>
  <si>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</si>
  <si>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</si>
  <si>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</si>
  <si>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</si>
  <si>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</si>
  <si>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</si>
  <si>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</si>
  <si>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</si>
  <si>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</si>
  <si>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</si>
  <si>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</si>
  <si>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</si>
  <si>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</si>
  <si>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</si>
  <si>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</si>
  <si>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</si>
  <si>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</si>
  <si>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</si>
  <si>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</si>
  <si>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</si>
  <si>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</si>
  <si>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</si>
  <si>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</si>
  <si>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</si>
  <si>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</si>
  <si>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</si>
  <si>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</si>
  <si>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</si>
  <si>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</si>
  <si>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</si>
  <si>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</si>
  <si>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</si>
  <si>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</si>
  <si>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</si>
  <si>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</si>
  <si>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</si>
  <si>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</si>
  <si>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</si>
  <si>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</si>
  <si>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</si>
  <si>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</si>
  <si>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</si>
  <si>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</si>
  <si>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</si>
  <si>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</si>
  <si>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</si>
  <si>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</si>
  <si>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</si>
  <si>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</si>
  <si>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</si>
  <si>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</si>
  <si>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</si>
  <si>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</si>
  <si>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</si>
  <si>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</si>
  <si>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</si>
  <si>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</si>
  <si>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</si>
  <si>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</si>
  <si>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</si>
  <si>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</si>
  <si>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</si>
  <si>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</si>
  <si>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</si>
  <si>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</si>
  <si>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</si>
  <si>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</si>
  <si>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</si>
  <si>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</si>
  <si>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</si>
  <si>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</si>
  <si>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</si>
  <si>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</si>
  <si>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</si>
  <si>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</si>
  <si>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</si>
  <si>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</si>
  <si>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</si>
  <si>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</si>
  <si>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</si>
  <si>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</si>
  <si>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</si>
  <si>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</si>
  <si>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</si>
  <si>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</si>
  <si>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</si>
  <si>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</si>
  <si>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</si>
  <si>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</si>
  <si>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</si>
  <si>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</si>
  <si>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</si>
  <si>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</si>
  <si>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</si>
  <si>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</si>
  <si>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</si>
  <si>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</si>
  <si>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</si>
  <si>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</si>
  <si>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</si>
  <si>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</si>
  <si>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</si>
  <si>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</si>
  <si>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</si>
  <si>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</si>
  <si>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</si>
  <si>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</si>
  <si>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</si>
  <si>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</si>
  <si>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</si>
  <si>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</si>
  <si>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</si>
  <si>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</si>
  <si>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</si>
  <si>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</si>
  <si>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</si>
  <si>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</si>
  <si>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</si>
  <si>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</si>
  <si>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</si>
  <si>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</si>
  <si>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</si>
  <si>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</si>
  <si>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</si>
  <si>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</si>
  <si>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</si>
  <si>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</si>
  <si>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</si>
  <si>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</si>
  <si>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</si>
  <si>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</si>
  <si>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</si>
  <si>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</si>
  <si>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</si>
  <si>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</si>
  <si>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</si>
  <si>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</si>
  <si>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</si>
  <si>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</si>
  <si>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</si>
  <si>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</si>
  <si>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</si>
  <si>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</si>
  <si>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</si>
  <si>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</si>
  <si>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</si>
  <si>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</si>
  <si>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</si>
  <si>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</si>
  <si>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</si>
  <si>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</si>
  <si>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</si>
  <si>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</si>
  <si>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</si>
  <si>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</si>
  <si>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</si>
  <si>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</si>
  <si>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</si>
  <si>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</si>
  <si>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</si>
  <si>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</si>
  <si>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</si>
  <si>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</si>
  <si>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</si>
  <si>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</si>
  <si>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</si>
  <si>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</si>
  <si>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</si>
  <si>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</si>
  <si>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</si>
  <si>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</si>
  <si>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</si>
  <si>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</si>
  <si>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</si>
  <si>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</si>
  <si>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</si>
  <si>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</si>
  <si>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</si>
  <si>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</si>
  <si>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</si>
  <si>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</si>
  <si>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</si>
  <si>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</si>
  <si>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</si>
  <si>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</si>
  <si>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</si>
  <si>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</si>
  <si>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</si>
  <si>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</si>
  <si>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</si>
  <si>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</si>
  <si>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</si>
  <si>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</si>
  <si>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</si>
  <si>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</si>
  <si>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</si>
  <si>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</si>
  <si>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</si>
  <si>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</si>
  <si>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</si>
  <si>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</si>
  <si>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</si>
  <si>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</si>
  <si>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</si>
  <si>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</si>
  <si>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</si>
  <si>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</si>
  <si>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</si>
  <si>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</si>
  <si>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</si>
  <si>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</si>
  <si>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</si>
  <si>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</si>
  <si>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</si>
  <si>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</si>
  <si>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</si>
  <si>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</si>
  <si>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</si>
  <si>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</si>
  <si>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</si>
  <si>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</si>
  <si>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</si>
  <si>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</si>
  <si>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</si>
  <si>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</si>
  <si>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</si>
  <si>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</si>
  <si>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</si>
  <si>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</si>
  <si>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</si>
  <si>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</si>
  <si>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</si>
  <si>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</si>
  <si>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</si>
  <si>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</si>
  <si>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</si>
  <si>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</si>
  <si>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</si>
  <si>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</si>
  <si>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</si>
  <si>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</si>
  <si>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</si>
  <si>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</si>
  <si>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</si>
  <si>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</si>
  <si>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</si>
  <si>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</si>
  <si>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</si>
  <si>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</si>
  <si>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</si>
  <si>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</si>
  <si>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</si>
  <si>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</si>
  <si>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</si>
  <si>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</si>
  <si>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</si>
  <si>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</si>
  <si>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</si>
  <si>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</si>
  <si>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</si>
  <si>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</si>
  <si>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</si>
  <si>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</si>
  <si>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</si>
  <si>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</si>
  <si>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</si>
  <si>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</si>
  <si>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</si>
  <si>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</si>
  <si>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</si>
  <si>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</si>
  <si>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</si>
  <si>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</si>
  <si>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</si>
  <si>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</si>
  <si>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</si>
  <si>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</si>
  <si>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</si>
  <si>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</si>
  <si>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</si>
  <si>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</si>
  <si>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</si>
  <si>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</si>
  <si>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</si>
  <si>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</si>
  <si>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</si>
  <si>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</si>
  <si>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</si>
  <si>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</si>
  <si>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</si>
  <si>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</si>
  <si>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</si>
  <si>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</si>
  <si>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</si>
  <si>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</si>
  <si>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</si>
  <si>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</si>
  <si>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</si>
  <si>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</si>
  <si>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</si>
  <si>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</si>
  <si>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</si>
  <si>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</si>
  <si>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</si>
  <si>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</si>
  <si>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</si>
  <si>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</si>
  <si>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</si>
  <si>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</si>
  <si>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</si>
  <si>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</si>
  <si>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</si>
  <si>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</si>
  <si>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</si>
  <si>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</si>
  <si>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</si>
  <si>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</si>
  <si>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</si>
  <si>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</si>
  <si>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</si>
  <si>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</si>
  <si>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</si>
  <si>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</si>
  <si>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</si>
  <si>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</si>
  <si>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</si>
  <si>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</si>
  <si>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</si>
  <si>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</si>
  <si>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</si>
  <si>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</si>
  <si>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</si>
  <si>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</si>
  <si>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</si>
  <si>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</si>
  <si>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</si>
  <si>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</si>
  <si>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</si>
  <si>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</si>
  <si>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</si>
  <si>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</si>
  <si>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</si>
  <si>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</si>
  <si>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</si>
  <si>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</si>
  <si>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</si>
  <si>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</si>
  <si>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</si>
  <si>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</si>
  <si>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</si>
  <si>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</si>
  <si>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</si>
  <si>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</si>
  <si>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</si>
  <si>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</si>
  <si>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</si>
  <si>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</si>
  <si>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</si>
  <si>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</si>
  <si>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</si>
  <si>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</si>
  <si>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</si>
  <si>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</si>
  <si>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</si>
  <si>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</si>
  <si>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</si>
  <si>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</si>
  <si>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</si>
  <si>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</si>
  <si>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</si>
  <si>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</si>
  <si>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</si>
  <si>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</si>
  <si>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</si>
  <si>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</si>
  <si>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</si>
  <si>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</si>
  <si>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</si>
  <si>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</si>
  <si>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</si>
  <si>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</si>
  <si>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</si>
  <si>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</si>
  <si>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</si>
  <si>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</si>
  <si>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</si>
  <si>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</si>
  <si>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</si>
  <si>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</si>
  <si>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</si>
  <si>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</si>
  <si>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</si>
  <si>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</si>
  <si>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</si>
  <si>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</si>
  <si>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</si>
  <si>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</si>
  <si>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</si>
  <si>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</si>
  <si>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</si>
  <si>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</si>
  <si>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</si>
  <si>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</si>
  <si>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</si>
  <si>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</si>
  <si>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</si>
  <si>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</si>
  <si>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</si>
  <si>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</si>
  <si>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</si>
  <si>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</si>
  <si>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</si>
  <si>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</si>
  <si>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</si>
  <si>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</si>
  <si>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</si>
  <si>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</si>
  <si>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</si>
  <si>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</si>
  <si>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</si>
  <si>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</si>
  <si>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</si>
  <si>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</si>
  <si>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</si>
  <si>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</si>
  <si>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</si>
  <si>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</si>
  <si>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</si>
  <si>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</si>
  <si>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</si>
  <si>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</si>
  <si>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</si>
  <si>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</si>
  <si>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</si>
  <si>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</si>
  <si>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</si>
  <si>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</si>
  <si>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</si>
  <si>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</si>
  <si>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</si>
  <si>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</si>
  <si>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</si>
  <si>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</si>
  <si>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</si>
  <si>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</si>
  <si>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</si>
  <si>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</si>
  <si>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</si>
  <si>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</si>
  <si>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</si>
  <si>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</si>
  <si>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</si>
  <si>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</si>
  <si>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</si>
  <si>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</si>
  <si>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</si>
  <si>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</si>
  <si>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</si>
  <si>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</si>
  <si>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</si>
  <si>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</si>
  <si>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</si>
  <si>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</si>
  <si>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</si>
  <si>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</si>
  <si>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</si>
  <si>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</si>
  <si>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</si>
  <si>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</si>
  <si>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</si>
  <si>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</si>
  <si>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</si>
  <si>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</si>
  <si>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</si>
  <si>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</si>
  <si>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</si>
  <si>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</si>
  <si>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</si>
  <si>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</si>
  <si>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</si>
  <si>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</si>
  <si>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</si>
  <si>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</si>
  <si>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</si>
  <si>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</si>
  <si>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</si>
  <si>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</si>
  <si>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</si>
  <si>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</si>
  <si>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</si>
  <si>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</si>
  <si>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</si>
  <si>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</si>
  <si>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</si>
  <si>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</si>
  <si>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</si>
  <si>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</si>
  <si>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</si>
  <si>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</si>
  <si>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</si>
  <si>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</si>
  <si>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</si>
  <si>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</si>
  <si>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</si>
  <si>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</si>
  <si>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</si>
  <si>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</si>
  <si>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</si>
  <si>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</si>
  <si>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</si>
  <si>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</si>
  <si>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</si>
  <si>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</si>
  <si>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</si>
  <si>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</si>
  <si>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</si>
  <si>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</si>
  <si>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</si>
  <si>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</si>
  <si>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</si>
  <si>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</si>
  <si>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</si>
  <si>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</si>
  <si>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</si>
  <si>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</si>
  <si>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</si>
  <si>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</si>
  <si>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</si>
  <si>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</si>
  <si>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</si>
  <si>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</si>
  <si>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</si>
  <si>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</si>
  <si>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</si>
  <si>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</si>
  <si>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</si>
  <si>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</si>
  <si>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</si>
  <si>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</si>
  <si>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</si>
  <si>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</si>
  <si>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</si>
  <si>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</si>
  <si>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</si>
  <si>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</si>
  <si>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</si>
  <si>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</si>
  <si>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</si>
  <si>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</si>
  <si>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</si>
  <si>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</si>
  <si>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</si>
  <si>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</si>
  <si>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</si>
  <si>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</si>
  <si>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</si>
  <si>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</si>
  <si>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</si>
  <si>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</si>
  <si>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</si>
  <si>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</si>
  <si>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</si>
  <si>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</si>
  <si>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</si>
  <si>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</si>
  <si>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</si>
  <si>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</si>
  <si>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</si>
  <si>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</si>
  <si>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</si>
  <si>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</si>
  <si>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</si>
  <si>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</si>
  <si>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</si>
  <si>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</si>
  <si>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</si>
  <si>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</si>
  <si>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</si>
  <si>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</si>
  <si>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</si>
  <si>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</si>
  <si>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</si>
  <si>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</si>
  <si>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</si>
  <si>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</si>
  <si>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</si>
  <si>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</si>
  <si>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</si>
  <si>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</si>
  <si>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</si>
  <si>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</si>
  <si>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</si>
  <si>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</si>
  <si>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</si>
  <si>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</si>
  <si>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</si>
  <si>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</si>
  <si>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</si>
  <si>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</si>
  <si>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</si>
  <si>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</si>
  <si>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</si>
  <si>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</si>
  <si>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</si>
  <si>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</si>
  <si>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</si>
  <si>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</si>
  <si>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</si>
  <si>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</si>
  <si>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</si>
  <si>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</si>
  <si>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</si>
  <si>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</si>
  <si>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</si>
  <si>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</si>
  <si>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</si>
  <si>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</si>
  <si>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</si>
  <si>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</si>
  <si>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</si>
  <si>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</si>
  <si>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</si>
  <si>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</si>
  <si>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</si>
  <si>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</si>
  <si>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</si>
  <si>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</si>
  <si>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</si>
  <si>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</si>
  <si>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</si>
  <si>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</si>
  <si>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</si>
  <si>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</si>
  <si>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</si>
  <si>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</si>
  <si>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</si>
  <si>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</si>
  <si>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</si>
  <si>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</si>
  <si>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</si>
  <si>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</si>
  <si>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</si>
  <si>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</si>
  <si>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</si>
  <si>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</si>
  <si>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</si>
  <si>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</si>
  <si>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</si>
  <si>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</si>
  <si>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</si>
  <si>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</si>
  <si>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</si>
  <si>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</si>
  <si>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</si>
  <si>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</si>
  <si>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</si>
  <si>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</si>
  <si>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</si>
  <si>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</si>
  <si>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</si>
  <si>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</si>
  <si>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</si>
  <si>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</si>
  <si>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</si>
  <si>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</si>
  <si>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枚目と３枚目の上部を切り離し保険料・拠出金を添えて、金融機関（一部を除く全国の銀行、</t>
    <rPh sb="18" eb="21">
      <t>キョシュツキン</t>
    </rPh>
    <phoneticPr fontId="2"/>
  </si>
  <si>
    <t>信用金庫や郵便局）、管轄の道府県労働局、労働基準監督署のいずれかに提出する。</t>
    <phoneticPr fontId="2"/>
  </si>
  <si>
    <t>(6)申告書への転記</t>
    <rPh sb="3" eb="6">
      <t>シンコクショ</t>
    </rPh>
    <rPh sb="8" eb="10">
      <t>テンキ</t>
    </rPh>
    <phoneticPr fontId="2"/>
  </si>
  <si>
    <t>までに申告書の２枚目と３枚目の上部を切り離し、保険料・拠出金を添えて、金融機関（一部を除</t>
    <rPh sb="27" eb="30">
      <t>キョシュツキン</t>
    </rPh>
    <phoneticPr fontId="2"/>
  </si>
  <si>
    <t>く全国の銀行、信用金庫や郵便局）、管轄の都道府県労働局、労働基準監督署のいずれかに提出し</t>
    <rPh sb="17" eb="19">
      <t>カンカツ</t>
    </rPh>
    <phoneticPr fontId="2"/>
  </si>
  <si>
    <t>てください（申告書の２枚目、３枚目は事業主控ですので、保管しておいてください。）。</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</si>
  <si>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</si>
  <si>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</si>
  <si>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</si>
  <si>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</si>
  <si>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</si>
  <si>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</si>
  <si>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r>
      <t>⑥ 申告・納付期限</t>
    </r>
    <r>
      <rPr>
        <sz val="11"/>
        <color indexed="10"/>
        <rFont val="HG丸ｺﾞｼｯｸM-PRO"/>
        <family val="3"/>
        <charset val="128"/>
      </rPr>
      <t>（６月１日～７月１０日（令和４年度は７月１１日））</t>
    </r>
    <r>
      <rPr>
        <sz val="11"/>
        <rFont val="HG丸ｺﾞｼｯｸM-PRO"/>
        <family val="3"/>
        <charset val="128"/>
      </rPr>
      <t>までに、申告書の２</t>
    </r>
    <rPh sb="2" eb="4">
      <t>シンコク</t>
    </rPh>
    <rPh sb="5" eb="7">
      <t>ノウフ</t>
    </rPh>
    <rPh sb="7" eb="9">
      <t>キゲン</t>
    </rPh>
    <rPh sb="11" eb="12">
      <t>ガツ</t>
    </rPh>
    <rPh sb="13" eb="14">
      <t>ヒ</t>
    </rPh>
    <phoneticPr fontId="2"/>
  </si>
  <si>
    <r>
      <t>　申告書への記入が終わりましたら、納付期限</t>
    </r>
    <r>
      <rPr>
        <sz val="11"/>
        <color indexed="10"/>
        <rFont val="HG丸ｺﾞｼｯｸM-PRO"/>
        <family val="3"/>
        <charset val="128"/>
      </rPr>
      <t>（６月１日～７月１０日（令和４年度は７月１１日））</t>
    </r>
    <rPh sb="1" eb="4">
      <t>シンコクショ</t>
    </rPh>
    <rPh sb="6" eb="8">
      <t>キニュウ</t>
    </rPh>
    <rPh sb="9" eb="10">
      <t>オ</t>
    </rPh>
    <rPh sb="23" eb="24">
      <t>ツキ</t>
    </rPh>
    <rPh sb="25" eb="26">
      <t>ニチ</t>
    </rPh>
    <rPh sb="28" eb="29">
      <t>ガツ</t>
    </rPh>
    <rPh sb="31" eb="32">
      <t>ニチ</t>
    </rPh>
    <rPh sb="33" eb="35">
      <t>レイワ</t>
    </rPh>
    <rPh sb="36" eb="38">
      <t>ネンド</t>
    </rPh>
    <rPh sb="40" eb="41">
      <t>ガツ</t>
    </rPh>
    <rPh sb="43" eb="44">
      <t>ニチ</t>
    </rPh>
    <phoneticPr fontId="2"/>
  </si>
  <si>
    <r>
      <t xml:space="preserve">請負代金の額
</t>
    </r>
    <r>
      <rPr>
        <sz val="11"/>
        <color rgb="FFFF0000"/>
        <rFont val="HGS創英角ｺﾞｼｯｸUB"/>
        <family val="3"/>
        <charset val="128"/>
      </rPr>
      <t>（税抜）</t>
    </r>
    <rPh sb="0" eb="2">
      <t>ウケオイ</t>
    </rPh>
    <rPh sb="2" eb="4">
      <t>ダイキン</t>
    </rPh>
    <rPh sb="5" eb="6">
      <t>ガク</t>
    </rPh>
    <rPh sb="8" eb="10">
      <t>ゼイヌ</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</si>
</sst>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11"/>
      <color rgb="FFFF0000"/>
      <name val="HGS創英角ｺﾞｼｯｸUB"/>
      <family val="3"/>
      <charset val="128"/>
    </font>
    <font>
      <b/>
      <sz val="12"/>
      <name val="ＭＳ Ｐ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3">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49" fontId="47" fillId="0" borderId="56" xfId="0" applyNumberFormat="1"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13" fillId="0" borderId="87" xfId="0" applyFont="1" applyBorder="1" applyAlignment="1">
      <alignment vertical="center"/>
    </xf>
    <xf numFmtId="0" fontId="12"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23" fillId="0" borderId="0" xfId="0" applyFont="1"/>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11" borderId="111" xfId="0" applyFont="1" applyFill="1" applyBorder="1" applyAlignment="1" applyProtection="1">
      <alignment horizontal="center" vertical="center" wrapText="1"/>
      <protection locked="0"/>
    </xf>
    <xf numFmtId="0" fontId="11" fillId="11" borderId="2" xfId="0" applyFont="1" applyFill="1" applyBorder="1" applyAlignment="1" applyProtection="1">
      <alignment horizontal="center" vertical="center" wrapText="1"/>
      <protection locked="0"/>
    </xf>
    <xf numFmtId="0" fontId="11" fillId="11" borderId="113" xfId="0" applyFont="1" applyFill="1" applyBorder="1" applyAlignment="1" applyProtection="1">
      <alignment horizontal="center" vertical="center" wrapText="1"/>
      <protection locked="0"/>
    </xf>
    <xf numFmtId="0" fontId="11" fillId="11"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11" borderId="111" xfId="0" applyFont="1" applyFill="1" applyBorder="1" applyAlignment="1" applyProtection="1">
      <alignment horizontal="center" vertical="center" shrinkToFit="1"/>
      <protection locked="0"/>
    </xf>
    <xf numFmtId="0" fontId="11" fillId="11" borderId="2" xfId="0" applyFont="1" applyFill="1" applyBorder="1" applyAlignment="1" applyProtection="1">
      <alignment horizontal="center" vertical="center" shrinkToFit="1"/>
      <protection locked="0"/>
    </xf>
    <xf numFmtId="0" fontId="11" fillId="11" borderId="112" xfId="0" applyFont="1" applyFill="1" applyBorder="1" applyAlignment="1" applyProtection="1">
      <alignment horizontal="center" vertical="center" shrinkToFit="1"/>
      <protection locked="0"/>
    </xf>
    <xf numFmtId="0" fontId="11" fillId="11" borderId="113" xfId="0" applyFont="1" applyFill="1" applyBorder="1" applyAlignment="1" applyProtection="1">
      <alignment horizontal="center" vertical="center" shrinkToFit="1"/>
      <protection locked="0"/>
    </xf>
    <xf numFmtId="0" fontId="11" fillId="11" borderId="3" xfId="0" applyFont="1" applyFill="1" applyBorder="1" applyAlignment="1" applyProtection="1">
      <alignment horizontal="center" vertical="center" shrinkToFit="1"/>
      <protection locked="0"/>
    </xf>
    <xf numFmtId="0" fontId="11" fillId="11"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11" borderId="116" xfId="0" applyFont="1" applyFill="1" applyBorder="1" applyAlignment="1" applyProtection="1">
      <alignment horizontal="center" vertical="center" wrapText="1"/>
      <protection locked="0"/>
    </xf>
    <xf numFmtId="0" fontId="11" fillId="11" borderId="117" xfId="0" applyFont="1" applyFill="1" applyBorder="1" applyAlignment="1" applyProtection="1">
      <alignment horizontal="center" vertical="center" wrapText="1"/>
      <protection locked="0"/>
    </xf>
    <xf numFmtId="0" fontId="11" fillId="11" borderId="118" xfId="0" applyFont="1" applyFill="1" applyBorder="1" applyAlignment="1" applyProtection="1">
      <alignment horizontal="center" vertical="center" wrapText="1"/>
      <protection locked="0"/>
    </xf>
    <xf numFmtId="0" fontId="11" fillId="11" borderId="119" xfId="0" applyFont="1" applyFill="1" applyBorder="1" applyAlignment="1" applyProtection="1">
      <alignment horizontal="center" vertical="center" wrapText="1"/>
      <protection locked="0"/>
    </xf>
    <xf numFmtId="0" fontId="11" fillId="11" borderId="120" xfId="0" applyFont="1" applyFill="1" applyBorder="1" applyAlignment="1" applyProtection="1">
      <alignment horizontal="center" vertical="center" wrapText="1"/>
      <protection locked="0"/>
    </xf>
    <xf numFmtId="0" fontId="11" fillId="11"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123" fillId="0" borderId="0" xfId="0" applyFont="1" applyAlignment="1">
      <alignment vertical="center"/>
    </xf>
    <xf numFmtId="0" fontId="123" fillId="0" borderId="421" xfId="0" applyFont="1" applyBorder="1" applyAlignment="1">
      <alignment horizontal="center" vertical="center"/>
    </xf>
    <xf numFmtId="0" fontId="123" fillId="0" borderId="0" xfId="0" applyFont="1" applyAlignment="1">
      <alignment horizontal="center" vertical="center"/>
    </xf>
    <xf numFmtId="0" fontId="123" fillId="6" borderId="446" xfId="0" applyFont="1" applyFill="1" applyBorder="1" applyAlignment="1" applyProtection="1">
      <alignment horizontal="center" vertical="center"/>
      <protection locked="0"/>
    </xf>
    <xf numFmtId="0" fontId="123" fillId="6" borderId="447" xfId="0" applyFont="1" applyFill="1" applyBorder="1" applyAlignment="1" applyProtection="1">
      <alignment horizontal="center" vertical="center"/>
      <protection locked="0"/>
    </xf>
    <xf numFmtId="0" fontId="123"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0" xfId="0" applyFont="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0" borderId="226" xfId="0" applyFont="1" applyBorder="1" applyAlignment="1">
      <alignment horizontal="center" vertical="center" shrinkToFit="1"/>
    </xf>
    <xf numFmtId="0" fontId="13" fillId="0" borderId="87" xfId="0" applyFont="1" applyBorder="1" applyAlignment="1">
      <alignment horizontal="center" vertical="center" shrinkToFit="1"/>
    </xf>
    <xf numFmtId="0" fontId="13" fillId="0" borderId="200" xfId="0" applyFont="1" applyBorder="1" applyAlignment="1">
      <alignment horizontal="center" vertical="center" shrinkToFit="1"/>
    </xf>
    <xf numFmtId="176" fontId="18" fillId="0" borderId="125" xfId="0" applyNumberFormat="1" applyFont="1" applyBorder="1" applyAlignment="1">
      <alignment horizontal="center" vertical="center"/>
    </xf>
    <xf numFmtId="176" fontId="18" fillId="0" borderId="87" xfId="0" applyNumberFormat="1" applyFont="1" applyBorder="1" applyAlignment="1">
      <alignment horizontal="center" vertical="center"/>
    </xf>
    <xf numFmtId="176" fontId="18" fillId="0" borderId="227" xfId="0" applyNumberFormat="1" applyFont="1" applyBorder="1" applyAlignment="1">
      <alignment horizontal="center" vertical="center"/>
    </xf>
    <xf numFmtId="176" fontId="18" fillId="0" borderId="35" xfId="0" applyNumberFormat="1" applyFont="1" applyBorder="1" applyAlignment="1">
      <alignment horizontal="center" vertical="center"/>
    </xf>
    <xf numFmtId="176" fontId="18" fillId="0" borderId="0" xfId="0" applyNumberFormat="1" applyFont="1" applyAlignment="1">
      <alignment horizontal="center" vertical="center"/>
    </xf>
    <xf numFmtId="176" fontId="18" fillId="0" borderId="43" xfId="0" applyNumberFormat="1" applyFont="1" applyBorder="1" applyAlignment="1">
      <alignment horizontal="center" vertical="center"/>
    </xf>
    <xf numFmtId="176" fontId="18" fillId="0" borderId="228" xfId="0" applyNumberFormat="1" applyFont="1" applyBorder="1" applyAlignment="1">
      <alignment horizontal="center" vertical="center"/>
    </xf>
    <xf numFmtId="176" fontId="18" fillId="0" borderId="42" xfId="0" applyNumberFormat="1" applyFont="1" applyBorder="1" applyAlignment="1">
      <alignment horizontal="center" vertical="center"/>
    </xf>
    <xf numFmtId="176" fontId="18" fillId="0" borderId="229" xfId="0" applyNumberFormat="1" applyFont="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0" borderId="0" xfId="0" applyFont="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38"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0" fontId="0" fillId="13" borderId="363" xfId="0" applyFill="1" applyBorder="1" applyAlignment="1">
      <alignment horizontal="right"/>
    </xf>
    <xf numFmtId="0" fontId="0" fillId="13" borderId="364" xfId="0" applyFill="1" applyBorder="1" applyAlignment="1">
      <alignment horizontal="right"/>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0" fontId="0" fillId="13" borderId="352" xfId="0" applyFill="1" applyBorder="1" applyAlignment="1">
      <alignment horizontal="right"/>
    </xf>
    <xf numFmtId="0" fontId="0" fillId="13" borderId="328" xfId="0" applyFill="1" applyBorder="1" applyAlignment="1">
      <alignment horizontal="right"/>
    </xf>
    <xf numFmtId="0" fontId="0" fillId="13" borderId="378" xfId="0" applyFill="1" applyBorder="1" applyAlignment="1">
      <alignment horizontal="right"/>
    </xf>
    <xf numFmtId="0" fontId="0" fillId="13" borderId="341" xfId="0" applyFill="1" applyBorder="1" applyAlignment="1">
      <alignment horizontal="right"/>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wrapText="1"/>
    </xf>
    <xf numFmtId="187" fontId="76" fillId="13" borderId="338" xfId="0" applyNumberFormat="1" applyFont="1" applyFill="1" applyBorder="1" applyAlignment="1">
      <alignment horizontal="right" vertical="center" wrapText="1"/>
    </xf>
    <xf numFmtId="187" fontId="76" fillId="13" borderId="0" xfId="0" applyNumberFormat="1" applyFont="1" applyFill="1" applyAlignment="1">
      <alignment horizontal="right" vertical="center" wrapText="1"/>
    </xf>
    <xf numFmtId="187" fontId="76" fillId="13" borderId="321" xfId="0" applyNumberFormat="1" applyFont="1" applyFill="1" applyBorder="1" applyAlignment="1">
      <alignment horizontal="right" vertical="center" wrapTex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123</xdr:row>
      <xdr:rowOff>100350</xdr:rowOff>
    </xdr:from>
    <xdr:to>
      <xdr:col>9</xdr:col>
      <xdr:colOff>847726</xdr:colOff>
      <xdr:row>144</xdr:row>
      <xdr:rowOff>104775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925" y="23531850"/>
          <a:ext cx="5381626" cy="4004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02"/>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276225</xdr:colOff>
      <xdr:row>136</xdr:row>
      <xdr:rowOff>57150</xdr:rowOff>
    </xdr:from>
    <xdr:to>
      <xdr:col>7</xdr:col>
      <xdr:colOff>361950</xdr:colOff>
      <xdr:row>138</xdr:row>
      <xdr:rowOff>38099</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543050" y="25965150"/>
          <a:ext cx="1228725" cy="361949"/>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76201</xdr:colOff>
      <xdr:row>126</xdr:row>
      <xdr:rowOff>133349</xdr:rowOff>
    </xdr:from>
    <xdr:to>
      <xdr:col>9</xdr:col>
      <xdr:colOff>819151</xdr:colOff>
      <xdr:row>141</xdr:row>
      <xdr:rowOff>152400</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962026" y="24136349"/>
          <a:ext cx="5314950" cy="28765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247650</xdr:colOff>
      <xdr:row>142</xdr:row>
      <xdr:rowOff>0</xdr:rowOff>
    </xdr:from>
    <xdr:to>
      <xdr:col>9</xdr:col>
      <xdr:colOff>790575</xdr:colOff>
      <xdr:row>144</xdr:row>
      <xdr:rowOff>76200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181475" y="27051000"/>
          <a:ext cx="2066925" cy="4572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1247773</xdr:colOff>
      <xdr:row>144</xdr:row>
      <xdr:rowOff>76200</xdr:rowOff>
    </xdr:from>
    <xdr:to>
      <xdr:col>8</xdr:col>
      <xdr:colOff>1257299</xdr:colOff>
      <xdr:row>146</xdr:row>
      <xdr:rowOff>104776</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181598" y="27508200"/>
          <a:ext cx="9526" cy="409576"/>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581026</xdr:colOff>
      <xdr:row>129</xdr:row>
      <xdr:rowOff>180975</xdr:rowOff>
    </xdr:from>
    <xdr:to>
      <xdr:col>8</xdr:col>
      <xdr:colOff>1019176</xdr:colOff>
      <xdr:row>136</xdr:row>
      <xdr:rowOff>47625</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514851" y="24755475"/>
          <a:ext cx="438150" cy="12001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723900</xdr:colOff>
      <xdr:row>132</xdr:row>
      <xdr:rowOff>85725</xdr:rowOff>
    </xdr:from>
    <xdr:to>
      <xdr:col>8</xdr:col>
      <xdr:colOff>904875</xdr:colOff>
      <xdr:row>133</xdr:row>
      <xdr:rowOff>76200</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657725" y="259937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1209676</xdr:colOff>
      <xdr:row>129</xdr:row>
      <xdr:rowOff>180974</xdr:rowOff>
    </xdr:from>
    <xdr:to>
      <xdr:col>9</xdr:col>
      <xdr:colOff>790576</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19501" y="24755474"/>
          <a:ext cx="2628900" cy="2571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790575</xdr:colOff>
      <xdr:row>136</xdr:row>
      <xdr:rowOff>142875</xdr:rowOff>
    </xdr:from>
    <xdr:to>
      <xdr:col>6</xdr:col>
      <xdr:colOff>971550</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2057400" y="260508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180975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041475"/>
          <a:ext cx="0" cy="561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a:extLst>
                <a:ext uri="{84589F7E-364E-4C9E-8A38-B11213B215E9}">
                  <a14:cameraTool cellRange="'申告書記入img(非表示)'!$A$16:$DH$64" spid="_x0000_s1803"/>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19</xdr:col>
      <xdr:colOff>44984</xdr:colOff>
      <xdr:row>1</xdr:row>
      <xdr:rowOff>56160</xdr:rowOff>
    </xdr:from>
    <xdr:ext cx="5263107" cy="492443"/>
    <xdr:sp macro="" textlink="">
      <xdr:nvSpPr>
        <xdr:cNvPr id="2" name="正方形/長方形 1">
          <a:extLst>
            <a:ext uri="{FF2B5EF4-FFF2-40B4-BE49-F238E27FC236}">
              <a16:creationId xmlns:a16="http://schemas.microsoft.com/office/drawing/2014/main" id="{D31264FD-30D8-77C9-304E-2A5DABC08D03}"/>
            </a:ext>
          </a:extLst>
        </xdr:cNvPr>
        <xdr:cNvSpPr/>
      </xdr:nvSpPr>
      <xdr:spPr>
        <a:xfrm>
          <a:off x="2578634" y="179985"/>
          <a:ext cx="5263107" cy="492443"/>
        </a:xfrm>
        <a:prstGeom prst="rect">
          <a:avLst/>
        </a:prstGeom>
        <a:noFill/>
      </xdr:spPr>
      <xdr:txBody>
        <a:bodyPr wrap="none" lIns="91440" tIns="45720" rIns="91440" bIns="45720">
          <a:spAutoFit/>
        </a:bodyPr>
        <a:lstStyle/>
        <a:p>
          <a:pPr algn="ctr"/>
          <a:r>
            <a:rPr lang="ja-JP" altLang="en-US" sz="2400" b="0" cap="none" spc="0">
              <a:ln w="0"/>
              <a:solidFill>
                <a:schemeClr val="accent1"/>
              </a:solidFill>
              <a:effectLst>
                <a:outerShdw blurRad="38100" dist="25400" dir="5400000" algn="ctr" rotWithShape="0">
                  <a:srgbClr val="6E747A">
                    <a:alpha val="43000"/>
                  </a:srgbClr>
                </a:outerShdw>
              </a:effectLst>
            </a:rPr>
            <a:t>総括表も印刷して提出をお願いします。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210550"/>
          <a:ext cx="496861" cy="435221"/>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546431"/>
          <a:ext cx="495300" cy="419100"/>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210550"/>
          <a:ext cx="476250" cy="421481"/>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210550"/>
          <a:ext cx="485775" cy="421481"/>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67438"/>
          <a:ext cx="485775" cy="407193"/>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84294"/>
          <a:ext cx="485775" cy="419100"/>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84294"/>
          <a:ext cx="485775" cy="409575"/>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674769"/>
          <a:ext cx="485775" cy="419100"/>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210550"/>
          <a:ext cx="476250" cy="409575"/>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536906"/>
          <a:ext cx="495300" cy="419100"/>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10091738"/>
          <a:ext cx="495300" cy="409575"/>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10082213"/>
          <a:ext cx="495300" cy="419100"/>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608469"/>
          <a:ext cx="495300" cy="419100"/>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608469"/>
          <a:ext cx="495300" cy="409575"/>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1144250"/>
          <a:ext cx="495300" cy="419100"/>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1144250"/>
          <a:ext cx="495300" cy="409575"/>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444413"/>
          <a:ext cx="495300" cy="419100"/>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444413"/>
          <a:ext cx="495300" cy="409575"/>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980194"/>
          <a:ext cx="495300" cy="409575"/>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980194"/>
          <a:ext cx="495300" cy="419100"/>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515975"/>
          <a:ext cx="495300" cy="419100"/>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515975"/>
          <a:ext cx="495300" cy="409575"/>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285119"/>
          <a:ext cx="495300" cy="419100"/>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294644"/>
          <a:ext cx="495300" cy="419100"/>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889956"/>
          <a:ext cx="495300" cy="405469"/>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889956"/>
          <a:ext cx="495300" cy="419100"/>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889956"/>
          <a:ext cx="485775" cy="419100"/>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880431"/>
          <a:ext cx="485775" cy="414994"/>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809244"/>
          <a:ext cx="485775" cy="409575"/>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9056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2243256"/>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864763"/>
          <a:ext cx="495300" cy="398924"/>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864763"/>
          <a:ext cx="485775" cy="389399"/>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864763"/>
          <a:ext cx="485775" cy="389399"/>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539522"/>
          <a:ext cx="476280" cy="390476"/>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539522"/>
          <a:ext cx="476250" cy="379009"/>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539522"/>
          <a:ext cx="485775" cy="379009"/>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539522"/>
          <a:ext cx="485775" cy="379009"/>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529997"/>
          <a:ext cx="476250" cy="388534"/>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864763"/>
          <a:ext cx="495300" cy="379874"/>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520472"/>
          <a:ext cx="495300" cy="379009"/>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4134835"/>
          <a:ext cx="495300" cy="395677"/>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580894"/>
          <a:ext cx="1881605" cy="526256"/>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294644"/>
          <a:ext cx="495300" cy="409575"/>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6254413"/>
          <a:ext cx="491716" cy="409575"/>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view="pageBreakPreview" topLeftCell="B1" zoomScaleNormal="100" zoomScaleSheetLayoutView="100" workbookViewId="0">
      <selection activeCell="J73" sqref="J73"/>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273</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5" t="s">
        <v>111</v>
      </c>
    </row>
    <row r="20" spans="2:13" ht="15" customHeight="1">
      <c r="C20" s="223" t="s">
        <v>274</v>
      </c>
    </row>
    <row r="21" spans="2:13" ht="15" customHeight="1">
      <c r="C21" s="223" t="s">
        <v>921</v>
      </c>
    </row>
    <row r="22" spans="2:13" ht="15" customHeight="1">
      <c r="C22" s="223" t="s">
        <v>275</v>
      </c>
    </row>
    <row r="23" spans="2:13" ht="15" customHeight="1">
      <c r="C23" s="225"/>
    </row>
    <row r="24" spans="2:13" ht="15" customHeight="1">
      <c r="B24" s="815" t="s">
        <v>162</v>
      </c>
      <c r="C24" s="225"/>
    </row>
    <row r="25" spans="2:13" ht="15" customHeight="1">
      <c r="C25" s="225" t="s">
        <v>168</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732</v>
      </c>
      <c r="K28" s="230"/>
    </row>
    <row r="29" spans="2:13" ht="15" customHeight="1">
      <c r="C29" s="229"/>
      <c r="D29" s="291" t="s">
        <v>276</v>
      </c>
      <c r="F29" s="286"/>
      <c r="G29" s="286"/>
      <c r="H29" s="286"/>
      <c r="I29" s="286"/>
      <c r="J29" s="286"/>
      <c r="K29" s="292"/>
      <c r="L29" s="286"/>
      <c r="M29" s="286"/>
    </row>
    <row r="30" spans="2:13" ht="15" customHeight="1">
      <c r="C30" s="229"/>
      <c r="K30" s="230"/>
    </row>
    <row r="31" spans="2:13" ht="15" customHeight="1">
      <c r="C31" s="229"/>
      <c r="D31" s="327" t="s">
        <v>933</v>
      </c>
      <c r="K31" s="230"/>
    </row>
    <row r="32" spans="2:13" ht="15" customHeight="1">
      <c r="C32" s="229"/>
      <c r="E32" s="328" t="s">
        <v>734</v>
      </c>
      <c r="K32" s="230"/>
    </row>
    <row r="33" spans="2:13" ht="15" customHeight="1" thickBot="1">
      <c r="C33" s="231"/>
      <c r="D33" s="232"/>
      <c r="E33" s="233"/>
      <c r="F33" s="233"/>
      <c r="G33" s="233"/>
      <c r="H33" s="233"/>
      <c r="I33" s="233"/>
      <c r="J33" s="233"/>
      <c r="K33" s="234"/>
    </row>
    <row r="34" spans="2:13" ht="15" customHeight="1">
      <c r="C34" s="225"/>
    </row>
    <row r="35" spans="2:13" ht="15" customHeight="1">
      <c r="B35" s="815" t="s">
        <v>189</v>
      </c>
    </row>
    <row r="36" spans="2:13" ht="15" customHeight="1">
      <c r="C36" s="327" t="s">
        <v>277</v>
      </c>
    </row>
    <row r="37" spans="2:13" ht="15" customHeight="1">
      <c r="C37" s="327" t="s">
        <v>194</v>
      </c>
    </row>
    <row r="38" spans="2:13" ht="15" customHeight="1">
      <c r="C38" s="327" t="s">
        <v>299</v>
      </c>
    </row>
    <row r="39" spans="2:13" ht="15" customHeight="1"/>
    <row r="40" spans="2:13" ht="15" customHeight="1">
      <c r="B40" s="815" t="s">
        <v>112</v>
      </c>
    </row>
    <row r="41" spans="2:13" ht="15" customHeight="1">
      <c r="C41" s="296" t="s">
        <v>193</v>
      </c>
      <c r="F41" s="286"/>
      <c r="G41" s="286"/>
      <c r="H41" s="286"/>
      <c r="I41" s="286"/>
      <c r="J41" s="286"/>
      <c r="K41" s="286"/>
      <c r="L41" s="286"/>
      <c r="M41" s="286"/>
    </row>
    <row r="42" spans="2:13" ht="15" customHeight="1">
      <c r="C42" s="297" t="s">
        <v>727</v>
      </c>
      <c r="D42" s="286"/>
      <c r="F42" s="286"/>
      <c r="G42" s="286"/>
      <c r="H42" s="286"/>
      <c r="I42" s="286"/>
      <c r="J42" s="286"/>
      <c r="K42" s="286"/>
      <c r="L42" s="286"/>
      <c r="M42" s="286"/>
    </row>
    <row r="43" spans="2:13" ht="15" customHeight="1">
      <c r="B43" s="235"/>
      <c r="C43" s="223" t="s">
        <v>278</v>
      </c>
    </row>
    <row r="44" spans="2:13" ht="15" customHeight="1">
      <c r="B44" s="235"/>
      <c r="C44" s="223" t="s">
        <v>139</v>
      </c>
    </row>
    <row r="45" spans="2:13" ht="15" customHeight="1" thickBot="1">
      <c r="C45" s="235"/>
    </row>
    <row r="46" spans="2:13" ht="15" customHeight="1">
      <c r="C46" s="301"/>
      <c r="D46" s="236"/>
      <c r="E46" s="236"/>
      <c r="F46" s="302"/>
      <c r="G46" s="302"/>
      <c r="H46" s="302"/>
      <c r="I46" s="302"/>
      <c r="J46" s="302"/>
      <c r="K46" s="303"/>
    </row>
    <row r="47" spans="2:13" ht="15" customHeight="1">
      <c r="C47" s="237"/>
      <c r="D47" s="223" t="s">
        <v>279</v>
      </c>
      <c r="K47" s="238"/>
    </row>
    <row r="48" spans="2:13" ht="15" customHeight="1">
      <c r="C48" s="237"/>
      <c r="E48" s="621" t="s">
        <v>728</v>
      </c>
      <c r="K48" s="238"/>
    </row>
    <row r="49" spans="2:11" ht="15" customHeight="1">
      <c r="C49" s="237"/>
      <c r="K49" s="238"/>
    </row>
    <row r="50" spans="2:11" ht="15" customHeight="1">
      <c r="C50" s="237"/>
      <c r="D50" s="223" t="s">
        <v>198</v>
      </c>
      <c r="K50" s="238"/>
    </row>
    <row r="51" spans="2:11" ht="15" customHeight="1">
      <c r="C51" s="237"/>
      <c r="E51" s="223" t="s">
        <v>304</v>
      </c>
      <c r="K51" s="238"/>
    </row>
    <row r="52" spans="2:11" ht="15" customHeight="1">
      <c r="C52" s="237"/>
      <c r="E52" s="223" t="s">
        <v>305</v>
      </c>
      <c r="K52" s="238"/>
    </row>
    <row r="53" spans="2:11" ht="15" customHeight="1">
      <c r="C53" s="237"/>
      <c r="K53" s="238"/>
    </row>
    <row r="54" spans="2:11" ht="15" customHeight="1">
      <c r="C54" s="237"/>
      <c r="D54" s="223" t="s">
        <v>199</v>
      </c>
      <c r="K54" s="238"/>
    </row>
    <row r="55" spans="2:11" ht="15" customHeight="1">
      <c r="C55" s="237"/>
      <c r="E55" s="239" t="s">
        <v>729</v>
      </c>
      <c r="K55" s="238"/>
    </row>
    <row r="56" spans="2:11" ht="15" customHeight="1">
      <c r="C56" s="237"/>
      <c r="K56" s="238"/>
    </row>
    <row r="57" spans="2:11" ht="15" customHeight="1">
      <c r="C57" s="237"/>
      <c r="D57" s="223" t="s">
        <v>280</v>
      </c>
      <c r="K57" s="238"/>
    </row>
    <row r="58" spans="2:11" ht="15" customHeight="1">
      <c r="C58" s="237"/>
      <c r="E58" s="223" t="s">
        <v>281</v>
      </c>
      <c r="K58" s="238"/>
    </row>
    <row r="59" spans="2:11" ht="15" customHeight="1">
      <c r="C59" s="237"/>
      <c r="K59" s="238"/>
    </row>
    <row r="60" spans="2:11" ht="15" customHeight="1">
      <c r="C60" s="237"/>
      <c r="D60" s="223" t="s">
        <v>922</v>
      </c>
      <c r="K60" s="238"/>
    </row>
    <row r="61" spans="2:11" ht="15" customHeight="1">
      <c r="C61" s="237"/>
      <c r="E61" s="223" t="s">
        <v>923</v>
      </c>
      <c r="K61" s="238"/>
    </row>
    <row r="62" spans="2:11" ht="15" customHeight="1" thickBot="1">
      <c r="C62" s="240"/>
      <c r="D62" s="241"/>
      <c r="E62" s="241"/>
      <c r="F62" s="241"/>
      <c r="G62" s="241"/>
      <c r="H62" s="241"/>
      <c r="I62" s="241"/>
      <c r="J62" s="241"/>
      <c r="K62" s="242"/>
    </row>
    <row r="63" spans="2:11" ht="15" customHeight="1">
      <c r="D63" s="225"/>
    </row>
    <row r="64" spans="2:11" ht="15" customHeight="1">
      <c r="B64" s="815" t="s">
        <v>180</v>
      </c>
    </row>
    <row r="65" spans="3:5" ht="15" customHeight="1">
      <c r="C65" s="223" t="s">
        <v>737</v>
      </c>
    </row>
    <row r="66" spans="3:5" ht="15" customHeight="1">
      <c r="C66" s="225" t="s">
        <v>905</v>
      </c>
    </row>
    <row r="67" spans="3:5" ht="15" customHeight="1">
      <c r="C67" s="225"/>
    </row>
    <row r="68" spans="3:5" ht="15" customHeight="1">
      <c r="C68" s="225"/>
    </row>
    <row r="69" spans="3:5" ht="15" customHeight="1">
      <c r="C69" s="225"/>
    </row>
    <row r="70" spans="3:5" ht="15" customHeight="1">
      <c r="D70" s="243" t="s">
        <v>282</v>
      </c>
    </row>
    <row r="71" spans="3:5" ht="15" customHeight="1">
      <c r="E71" s="223" t="s">
        <v>283</v>
      </c>
    </row>
    <row r="72" spans="3:5" ht="15" customHeight="1"/>
    <row r="73" spans="3:5" ht="15" customHeight="1">
      <c r="D73" s="243" t="s">
        <v>140</v>
      </c>
    </row>
    <row r="74" spans="3:5" ht="15" customHeight="1">
      <c r="E74" s="223" t="s">
        <v>5</v>
      </c>
    </row>
    <row r="75" spans="3:5" ht="15" customHeight="1">
      <c r="E75" s="223" t="s">
        <v>7</v>
      </c>
    </row>
    <row r="76" spans="3:5" ht="15" customHeight="1"/>
    <row r="77" spans="3:5" ht="15" customHeight="1">
      <c r="D77" s="243" t="s">
        <v>738</v>
      </c>
    </row>
    <row r="78" spans="3:5" ht="15" customHeight="1">
      <c r="E78" s="223" t="s">
        <v>739</v>
      </c>
    </row>
    <row r="79" spans="3:5" ht="15" customHeight="1">
      <c r="E79" s="223" t="s">
        <v>6</v>
      </c>
    </row>
    <row r="80" spans="3:5" ht="15" customHeight="1">
      <c r="E80" s="329" t="s">
        <v>284</v>
      </c>
    </row>
    <row r="81" spans="2:13" ht="15" customHeight="1"/>
    <row r="82" spans="2:13" ht="15" customHeight="1">
      <c r="D82" s="243" t="s">
        <v>141</v>
      </c>
      <c r="E82" s="244"/>
    </row>
    <row r="83" spans="2:13" ht="15" customHeight="1">
      <c r="E83" s="223" t="s">
        <v>131</v>
      </c>
    </row>
    <row r="84" spans="2:13" ht="15" customHeight="1">
      <c r="E84" s="239" t="s">
        <v>741</v>
      </c>
    </row>
    <row r="85" spans="2:13" ht="15" customHeight="1">
      <c r="E85" s="244"/>
    </row>
    <row r="86" spans="2:13" ht="15" customHeight="1">
      <c r="D86" s="243" t="s">
        <v>142</v>
      </c>
      <c r="E86" s="244"/>
    </row>
    <row r="87" spans="2:13" ht="15" customHeight="1">
      <c r="E87" s="223" t="s">
        <v>113</v>
      </c>
    </row>
    <row r="88" spans="2:13" ht="15" customHeight="1">
      <c r="E88" s="327" t="s">
        <v>730</v>
      </c>
    </row>
    <row r="89" spans="2:13" ht="15" customHeight="1">
      <c r="C89" s="225"/>
    </row>
    <row r="90" spans="2:13" ht="15" customHeight="1">
      <c r="C90" s="294"/>
      <c r="D90" s="620" t="s">
        <v>725</v>
      </c>
      <c r="F90" s="286"/>
      <c r="G90" s="286"/>
      <c r="H90" s="286"/>
      <c r="I90" s="286"/>
      <c r="J90" s="286"/>
      <c r="K90" s="286"/>
      <c r="L90" s="286"/>
      <c r="M90" s="286"/>
    </row>
    <row r="91" spans="2:13" ht="15" customHeight="1">
      <c r="C91" s="294"/>
      <c r="D91" s="620"/>
      <c r="E91" s="223" t="s">
        <v>724</v>
      </c>
      <c r="F91" s="286"/>
      <c r="G91" s="286"/>
      <c r="H91" s="286"/>
      <c r="I91" s="286"/>
      <c r="J91" s="286"/>
      <c r="K91" s="286"/>
      <c r="L91" s="286"/>
      <c r="M91" s="286"/>
    </row>
    <row r="92" spans="2:13" ht="15" customHeight="1">
      <c r="C92" s="294"/>
      <c r="D92" s="620"/>
      <c r="F92" s="286"/>
      <c r="G92" s="286"/>
      <c r="H92" s="286"/>
      <c r="I92" s="286"/>
      <c r="J92" s="286"/>
      <c r="K92" s="286"/>
      <c r="L92" s="286"/>
      <c r="M92" s="286"/>
    </row>
    <row r="93" spans="2:13" ht="15" customHeight="1">
      <c r="B93" s="815" t="s">
        <v>143</v>
      </c>
    </row>
    <row r="94" spans="2:13" ht="15" customHeight="1">
      <c r="C94" s="223" t="s">
        <v>114</v>
      </c>
    </row>
    <row r="95" spans="2:13" ht="15" customHeight="1">
      <c r="D95" s="225"/>
      <c r="E95" s="224"/>
    </row>
    <row r="96" spans="2:13" ht="15" customHeight="1">
      <c r="C96" s="245"/>
      <c r="D96" s="246"/>
      <c r="E96" s="247"/>
      <c r="F96" s="248"/>
      <c r="G96" s="248"/>
      <c r="H96" s="248"/>
      <c r="I96" s="248"/>
      <c r="J96" s="248"/>
      <c r="K96" s="249"/>
    </row>
    <row r="97" spans="3:12" ht="15" customHeight="1">
      <c r="C97" s="250"/>
      <c r="D97" s="286" t="s">
        <v>285</v>
      </c>
      <c r="F97" s="286"/>
      <c r="G97" s="286"/>
      <c r="H97" s="286"/>
      <c r="I97" s="286"/>
      <c r="J97" s="286"/>
      <c r="K97" s="289"/>
      <c r="L97" s="286"/>
    </row>
    <row r="98" spans="3:12" ht="15" customHeight="1">
      <c r="C98" s="250"/>
      <c r="H98" s="252" t="s">
        <v>144</v>
      </c>
      <c r="I98" s="253"/>
      <c r="J98" s="253"/>
      <c r="K98" s="251"/>
    </row>
    <row r="99" spans="3:12" ht="15" customHeight="1">
      <c r="C99" s="250"/>
      <c r="D99" s="223" t="s">
        <v>133</v>
      </c>
      <c r="K99" s="251"/>
    </row>
    <row r="100" spans="3:12" ht="15" customHeight="1">
      <c r="C100" s="250"/>
      <c r="H100" s="252" t="s">
        <v>130</v>
      </c>
      <c r="I100" s="253"/>
      <c r="J100" s="253"/>
      <c r="K100" s="254"/>
    </row>
    <row r="101" spans="3:12" ht="15" customHeight="1">
      <c r="C101" s="250"/>
      <c r="D101" s="223" t="s">
        <v>134</v>
      </c>
      <c r="K101" s="251"/>
    </row>
    <row r="102" spans="3:12" ht="15" customHeight="1">
      <c r="C102" s="250"/>
      <c r="H102" s="252" t="s">
        <v>145</v>
      </c>
      <c r="I102" s="253"/>
      <c r="J102" s="253"/>
      <c r="K102" s="254"/>
    </row>
    <row r="103" spans="3:12" ht="15" customHeight="1">
      <c r="C103" s="250"/>
      <c r="D103" s="223" t="s">
        <v>190</v>
      </c>
      <c r="K103" s="251"/>
    </row>
    <row r="104" spans="3:12" ht="15" customHeight="1">
      <c r="C104" s="250"/>
      <c r="H104" s="252" t="s">
        <v>146</v>
      </c>
      <c r="I104" s="253"/>
      <c r="J104" s="253"/>
      <c r="K104" s="254"/>
    </row>
    <row r="105" spans="3:12" ht="15" customHeight="1">
      <c r="C105" s="250"/>
      <c r="D105" s="223" t="s">
        <v>742</v>
      </c>
      <c r="H105" s="252"/>
      <c r="I105" s="253"/>
      <c r="J105" s="253"/>
      <c r="K105" s="254"/>
    </row>
    <row r="106" spans="3:12" ht="15" customHeight="1">
      <c r="C106" s="250"/>
      <c r="E106" s="223" t="s">
        <v>181</v>
      </c>
      <c r="H106" s="252"/>
      <c r="I106" s="253"/>
      <c r="J106" s="253"/>
      <c r="K106" s="254"/>
    </row>
    <row r="107" spans="3:12" ht="15" customHeight="1">
      <c r="C107" s="250"/>
      <c r="E107" s="223" t="s">
        <v>182</v>
      </c>
      <c r="K107" s="251"/>
    </row>
    <row r="108" spans="3:12" ht="15" customHeight="1">
      <c r="C108" s="250"/>
      <c r="H108" s="818" t="s">
        <v>183</v>
      </c>
      <c r="I108" s="253"/>
      <c r="J108" s="253"/>
      <c r="K108" s="254"/>
    </row>
    <row r="109" spans="3:12" ht="15" customHeight="1">
      <c r="C109" s="250"/>
      <c r="H109" s="818"/>
      <c r="I109" s="253"/>
      <c r="J109" s="253"/>
      <c r="K109" s="254"/>
    </row>
    <row r="110" spans="3:12" ht="15" customHeight="1">
      <c r="C110" s="250"/>
      <c r="D110" s="223" t="s">
        <v>936</v>
      </c>
      <c r="K110" s="251"/>
    </row>
    <row r="111" spans="3:12" ht="15" customHeight="1">
      <c r="C111" s="250"/>
      <c r="E111" s="223" t="s">
        <v>924</v>
      </c>
      <c r="K111" s="251"/>
    </row>
    <row r="112" spans="3:12" ht="15" customHeight="1">
      <c r="C112" s="250"/>
      <c r="E112" s="223" t="s">
        <v>925</v>
      </c>
      <c r="K112" s="251"/>
    </row>
    <row r="113" spans="2:11" ht="15" customHeight="1">
      <c r="C113" s="250"/>
      <c r="E113" s="223" t="s">
        <v>743</v>
      </c>
      <c r="K113" s="251"/>
    </row>
    <row r="114" spans="2:11" ht="15" customHeight="1">
      <c r="C114" s="250"/>
      <c r="E114" s="223" t="s">
        <v>297</v>
      </c>
      <c r="K114" s="251"/>
    </row>
    <row r="115" spans="2:11" ht="15" customHeight="1">
      <c r="C115" s="250"/>
      <c r="E115" s="239" t="s">
        <v>300</v>
      </c>
      <c r="K115" s="251"/>
    </row>
    <row r="116" spans="2:11" ht="15" customHeight="1">
      <c r="C116" s="255"/>
      <c r="D116" s="256"/>
      <c r="E116" s="256"/>
      <c r="F116" s="256"/>
      <c r="G116" s="256"/>
      <c r="H116" s="256"/>
      <c r="I116" s="256"/>
      <c r="J116" s="256"/>
      <c r="K116" s="257"/>
    </row>
    <row r="117" spans="2:11" ht="15" customHeight="1">
      <c r="D117" s="225"/>
    </row>
    <row r="118" spans="2:11" ht="15" customHeight="1">
      <c r="B118" s="815" t="s">
        <v>154</v>
      </c>
      <c r="D118" s="225"/>
    </row>
    <row r="119" spans="2:11" ht="15" customHeight="1">
      <c r="C119" s="258" t="s">
        <v>155</v>
      </c>
    </row>
    <row r="120" spans="2:11" ht="15" customHeight="1">
      <c r="C120" s="258"/>
      <c r="D120" s="223" t="s">
        <v>1</v>
      </c>
    </row>
    <row r="121" spans="2:11" ht="15" customHeight="1">
      <c r="C121" s="223" t="s">
        <v>286</v>
      </c>
    </row>
    <row r="122" spans="2:11" ht="15" customHeight="1">
      <c r="C122" s="283" t="s">
        <v>735</v>
      </c>
    </row>
    <row r="123" spans="2:11" ht="15" customHeight="1">
      <c r="D123" s="283"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2</v>
      </c>
    </row>
    <row r="147" spans="3:11" ht="15" customHeight="1"/>
    <row r="148" spans="3:11" ht="15" customHeight="1">
      <c r="G148" s="819" t="s">
        <v>169</v>
      </c>
      <c r="H148" s="819"/>
      <c r="I148" s="819"/>
      <c r="J148" s="819"/>
      <c r="K148" s="819"/>
    </row>
    <row r="149" spans="3:11" ht="15" customHeight="1">
      <c r="H149" s="273"/>
      <c r="I149" s="273"/>
      <c r="J149" s="273"/>
      <c r="K149" s="273"/>
    </row>
    <row r="150" spans="3:11" ht="15" customHeight="1">
      <c r="D150" s="223" t="s">
        <v>163</v>
      </c>
    </row>
    <row r="151" spans="3:11" ht="15" customHeight="1">
      <c r="C151" s="223" t="s">
        <v>184</v>
      </c>
    </row>
    <row r="152" spans="3:11" ht="15" customHeight="1"/>
    <row r="153" spans="3:11" ht="15" customHeight="1">
      <c r="E153" s="223" t="s">
        <v>167</v>
      </c>
    </row>
    <row r="154" spans="3:11" ht="15" customHeight="1">
      <c r="E154" s="223" t="s">
        <v>157</v>
      </c>
    </row>
    <row r="155" spans="3:11" ht="15" customHeight="1">
      <c r="E155" s="223" t="s">
        <v>152</v>
      </c>
    </row>
    <row r="156" spans="3:11" ht="15" customHeight="1"/>
    <row r="157" spans="3:11" ht="15" customHeight="1"/>
    <row r="158" spans="3:11" ht="15" customHeight="1"/>
    <row r="159" spans="3:11" ht="15" customHeight="1"/>
    <row r="160" spans="3:11" ht="15" customHeight="1">
      <c r="E160" s="223" t="s">
        <v>166</v>
      </c>
    </row>
    <row r="161" spans="3:5" ht="15" customHeight="1">
      <c r="E161" s="223" t="s">
        <v>164</v>
      </c>
    </row>
    <row r="162" spans="3:5" ht="15" customHeight="1">
      <c r="E162" s="223" t="s">
        <v>165</v>
      </c>
    </row>
    <row r="163" spans="3:5" ht="15" customHeight="1">
      <c r="E163" s="223" t="s">
        <v>185</v>
      </c>
    </row>
    <row r="164" spans="3:5" ht="15" customHeight="1"/>
    <row r="165" spans="3:5" ht="15" customHeight="1"/>
    <row r="166" spans="3:5" ht="15" customHeight="1"/>
    <row r="167" spans="3:5" ht="15" customHeight="1"/>
    <row r="168" spans="3:5" ht="15" customHeight="1">
      <c r="E168" s="223" t="s">
        <v>160</v>
      </c>
    </row>
    <row r="169" spans="3:5" ht="15" customHeight="1">
      <c r="E169" s="223" t="s">
        <v>158</v>
      </c>
    </row>
    <row r="170" spans="3:5" ht="15" customHeight="1">
      <c r="E170" s="223" t="s">
        <v>159</v>
      </c>
    </row>
    <row r="171" spans="3:5" ht="15" customHeight="1">
      <c r="E171" s="223" t="s">
        <v>186</v>
      </c>
    </row>
    <row r="172" spans="3:5" ht="15" customHeight="1"/>
    <row r="173" spans="3:5" ht="15" customHeight="1"/>
    <row r="174" spans="3:5" ht="15" customHeight="1">
      <c r="C174" s="258" t="s">
        <v>156</v>
      </c>
      <c r="D174" s="258"/>
    </row>
    <row r="175" spans="3:5" ht="15" customHeight="1">
      <c r="D175" s="223" t="s">
        <v>151</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195</v>
      </c>
    </row>
    <row r="195" spans="3:9" ht="15" customHeight="1">
      <c r="F195" s="223" t="s">
        <v>196</v>
      </c>
    </row>
    <row r="196" spans="3:9" ht="15" customHeight="1">
      <c r="E196" s="223" t="s">
        <v>287</v>
      </c>
    </row>
    <row r="197" spans="3:9" ht="15" customHeight="1">
      <c r="E197" s="223" t="s">
        <v>288</v>
      </c>
    </row>
    <row r="198" spans="3:9" ht="15" customHeight="1"/>
    <row r="199" spans="3:9" ht="15" customHeight="1">
      <c r="E199" s="223" t="s">
        <v>197</v>
      </c>
    </row>
    <row r="200" spans="3:9" ht="15" customHeight="1">
      <c r="F200" s="223" t="str">
        <f>" 令和"&amp;設定シート!D26&amp;"年度の年度更新では、令和"&amp;IF(TEXT(設定シート!D26-1,"@")="1","元",TEXT(設定シート!D26-1,"@"))&amp;"年度の確定保険料"</f>
        <v xml:space="preserve"> 令和5年度の年度更新では、令和4年度の確定保険料</v>
      </c>
    </row>
    <row r="201" spans="3:9" ht="15" customHeight="1"/>
    <row r="202" spans="3:9" ht="15" customHeight="1">
      <c r="C202" s="258" t="s">
        <v>115</v>
      </c>
    </row>
    <row r="203" spans="3:9" ht="15" customHeight="1">
      <c r="C203" s="225"/>
      <c r="D203" s="223" t="s">
        <v>116</v>
      </c>
    </row>
    <row r="204" spans="3:9" ht="15" customHeight="1">
      <c r="C204" s="225"/>
      <c r="D204" s="259"/>
      <c r="E204" s="223" t="s">
        <v>4</v>
      </c>
    </row>
    <row r="205" spans="3:9" ht="15" customHeight="1">
      <c r="C205" s="225"/>
      <c r="D205" s="259"/>
      <c r="E205" s="223" t="s">
        <v>170</v>
      </c>
    </row>
    <row r="206" spans="3:9" ht="15" customHeight="1">
      <c r="C206" s="225"/>
      <c r="D206" s="259"/>
      <c r="E206" s="223" t="s">
        <v>3</v>
      </c>
    </row>
    <row r="207" spans="3:9" ht="7.5" customHeight="1">
      <c r="C207" s="225"/>
      <c r="D207" s="259"/>
    </row>
    <row r="208" spans="3:9" ht="15" customHeight="1">
      <c r="C208" s="225"/>
      <c r="H208" s="282" t="s">
        <v>130</v>
      </c>
      <c r="I208" s="253"/>
    </row>
    <row r="209" spans="2:13" ht="7.5" customHeight="1">
      <c r="C209" s="225"/>
      <c r="H209" s="252"/>
      <c r="I209" s="253"/>
    </row>
    <row r="210" spans="2:13" ht="15" customHeight="1">
      <c r="C210" s="225"/>
      <c r="E210" s="244" t="s">
        <v>519</v>
      </c>
      <c r="F210" s="244"/>
    </row>
    <row r="211" spans="2:13" ht="15" customHeight="1">
      <c r="C211" s="225"/>
    </row>
    <row r="212" spans="2:13" ht="15" customHeight="1">
      <c r="B212" s="815" t="s">
        <v>117</v>
      </c>
    </row>
    <row r="213" spans="2:13" ht="15" customHeight="1">
      <c r="C213" s="223" t="s">
        <v>118</v>
      </c>
    </row>
    <row r="214" spans="2:13" ht="15" customHeight="1"/>
    <row r="215" spans="2:13" ht="15" customHeight="1">
      <c r="C215" s="243" t="s">
        <v>119</v>
      </c>
    </row>
    <row r="216" spans="2:13" ht="15" customHeight="1">
      <c r="C216" s="286"/>
      <c r="D216" s="223" t="s">
        <v>749</v>
      </c>
      <c r="E216" s="286"/>
      <c r="F216" s="286"/>
      <c r="G216" s="286"/>
      <c r="H216" s="286"/>
      <c r="I216" s="286"/>
      <c r="J216" s="286"/>
      <c r="K216" s="286"/>
      <c r="L216" s="286"/>
    </row>
    <row r="217" spans="2:13" ht="15" customHeight="1">
      <c r="C217" s="286"/>
      <c r="E217" s="286"/>
      <c r="F217" s="286"/>
      <c r="G217" s="286"/>
      <c r="H217" s="286"/>
      <c r="I217" s="286"/>
      <c r="J217" s="286"/>
      <c r="K217" s="286"/>
      <c r="L217" s="286"/>
    </row>
    <row r="218" spans="2:13" ht="15" customHeight="1">
      <c r="C218" s="286"/>
      <c r="E218" s="286"/>
      <c r="F218" s="286"/>
      <c r="G218" s="286"/>
      <c r="H218" s="286"/>
      <c r="I218" s="286"/>
      <c r="J218" s="286"/>
      <c r="K218" s="286"/>
      <c r="L218" s="286"/>
    </row>
    <row r="219" spans="2:13" ht="15" customHeight="1">
      <c r="C219" s="286"/>
      <c r="E219" s="286"/>
      <c r="F219" s="286"/>
      <c r="G219" s="286"/>
      <c r="H219" s="286"/>
      <c r="I219" s="286"/>
      <c r="J219" s="286"/>
      <c r="K219" s="286"/>
      <c r="L219" s="286"/>
    </row>
    <row r="220" spans="2:13" ht="15" customHeight="1">
      <c r="C220" s="286"/>
      <c r="E220" s="286"/>
      <c r="F220" s="286"/>
      <c r="G220" s="286"/>
      <c r="H220" s="286"/>
      <c r="I220" s="286"/>
      <c r="J220" s="286"/>
      <c r="K220" s="286"/>
      <c r="L220" s="286"/>
    </row>
    <row r="221" spans="2:13" ht="15" customHeight="1">
      <c r="C221" s="286"/>
      <c r="E221" s="286"/>
      <c r="F221" s="286"/>
      <c r="G221" s="286"/>
      <c r="H221" s="286"/>
      <c r="I221" s="286"/>
      <c r="J221" s="286"/>
      <c r="K221" s="286"/>
      <c r="L221" s="286"/>
    </row>
    <row r="222" spans="2:13" ht="15" customHeight="1">
      <c r="C222" s="294"/>
      <c r="D222" s="286" t="s">
        <v>750</v>
      </c>
      <c r="E222" s="286"/>
      <c r="F222" s="286"/>
      <c r="G222" s="286"/>
      <c r="H222" s="286"/>
      <c r="I222" s="286"/>
      <c r="J222" s="286"/>
      <c r="K222" s="286"/>
      <c r="L222" s="286"/>
    </row>
    <row r="223" spans="2:13" ht="15" customHeight="1">
      <c r="C223" s="294"/>
      <c r="D223" s="286" t="s">
        <v>751</v>
      </c>
      <c r="E223" s="286"/>
      <c r="F223" s="286"/>
      <c r="G223" s="286"/>
      <c r="H223" s="286"/>
      <c r="I223" s="286"/>
      <c r="J223" s="286"/>
      <c r="K223" s="286"/>
      <c r="L223" s="286"/>
    </row>
    <row r="224" spans="2:13" ht="15" customHeight="1">
      <c r="C224" s="294"/>
      <c r="D224" s="285"/>
      <c r="E224" s="296" t="s">
        <v>520</v>
      </c>
      <c r="F224" s="623"/>
      <c r="G224" s="286"/>
      <c r="H224" s="286"/>
      <c r="I224" s="286"/>
      <c r="J224" s="286"/>
      <c r="K224" s="286"/>
      <c r="L224" s="286"/>
      <c r="M224" s="286"/>
    </row>
    <row r="225" spans="3:12" ht="15" customHeight="1">
      <c r="C225" s="294"/>
      <c r="D225" s="623"/>
      <c r="E225" s="286"/>
      <c r="F225" s="286"/>
      <c r="G225" s="286"/>
      <c r="H225" s="286"/>
      <c r="I225" s="286"/>
      <c r="J225" s="286"/>
      <c r="K225" s="286"/>
      <c r="L225" s="286"/>
    </row>
    <row r="226" spans="3:12" ht="15" customHeight="1">
      <c r="C226" s="294"/>
      <c r="D226" s="286" t="s">
        <v>752</v>
      </c>
      <c r="E226" s="286"/>
      <c r="F226" s="286"/>
      <c r="G226" s="286"/>
      <c r="H226" s="286"/>
      <c r="I226" s="286"/>
      <c r="J226" s="286"/>
      <c r="K226" s="286"/>
      <c r="L226" s="286"/>
    </row>
    <row r="227" spans="3:12" ht="15" customHeight="1">
      <c r="C227" s="294"/>
      <c r="D227" s="286"/>
      <c r="E227" s="296" t="s">
        <v>934</v>
      </c>
      <c r="F227" s="286"/>
      <c r="G227" s="286"/>
      <c r="H227" s="286"/>
      <c r="I227" s="286"/>
      <c r="J227" s="286"/>
      <c r="K227" s="286"/>
      <c r="L227" s="286"/>
    </row>
    <row r="228" spans="3:12" ht="15" customHeight="1">
      <c r="C228" s="294"/>
      <c r="D228" s="286"/>
      <c r="E228" s="442" t="s">
        <v>935</v>
      </c>
      <c r="F228" s="286"/>
      <c r="G228" s="286"/>
      <c r="H228" s="286"/>
      <c r="I228" s="286"/>
      <c r="J228" s="286"/>
      <c r="K228" s="286"/>
      <c r="L228" s="286"/>
    </row>
    <row r="229" spans="3:12" ht="15" customHeight="1">
      <c r="C229" s="225"/>
    </row>
    <row r="230" spans="3:12" ht="15" customHeight="1">
      <c r="C230" s="243" t="s">
        <v>135</v>
      </c>
    </row>
    <row r="231" spans="3:12" ht="15" customHeight="1">
      <c r="C231" s="225"/>
      <c r="D231" s="244" t="s">
        <v>289</v>
      </c>
    </row>
    <row r="232" spans="3:12" ht="15" customHeight="1">
      <c r="C232" s="225"/>
      <c r="D232" s="223" t="s">
        <v>147</v>
      </c>
    </row>
    <row r="233" spans="3:12" ht="15" customHeight="1">
      <c r="C233" s="225"/>
    </row>
    <row r="234" spans="3:12" ht="15" customHeight="1">
      <c r="C234" s="225"/>
      <c r="D234" s="225"/>
      <c r="E234" s="223" t="s">
        <v>120</v>
      </c>
      <c r="H234" s="260"/>
      <c r="I234" s="260"/>
      <c r="J234" s="260"/>
    </row>
    <row r="235" spans="3:12" ht="15" customHeight="1">
      <c r="C235" s="225"/>
      <c r="D235" s="225"/>
      <c r="E235" s="223" t="s">
        <v>148</v>
      </c>
      <c r="H235" s="260"/>
      <c r="I235" s="260"/>
      <c r="J235" s="260"/>
    </row>
    <row r="236" spans="3:12" ht="15" customHeight="1">
      <c r="C236" s="225"/>
      <c r="D236" s="235"/>
      <c r="E236" s="260"/>
      <c r="F236" s="260"/>
      <c r="G236" s="260"/>
      <c r="H236" s="260"/>
      <c r="I236" s="260"/>
    </row>
    <row r="237" spans="3:12" ht="15" customHeight="1">
      <c r="C237" s="243" t="s">
        <v>136</v>
      </c>
    </row>
    <row r="238" spans="3:12" ht="15" customHeight="1">
      <c r="C238" s="225"/>
      <c r="D238" s="329" t="s">
        <v>171</v>
      </c>
    </row>
    <row r="239" spans="3:12" ht="15" customHeight="1">
      <c r="C239" s="225"/>
      <c r="D239" s="329"/>
    </row>
    <row r="240" spans="3:12" ht="15" customHeight="1">
      <c r="C240" s="441" t="s">
        <v>515</v>
      </c>
      <c r="D240" s="286"/>
      <c r="E240" s="286"/>
      <c r="F240" s="286"/>
      <c r="G240" s="286"/>
      <c r="H240" s="286"/>
      <c r="I240" s="286"/>
      <c r="J240" s="286"/>
      <c r="K240" s="286"/>
    </row>
    <row r="241" spans="3:11" ht="15" customHeight="1">
      <c r="C241" s="294"/>
      <c r="D241" s="286" t="s">
        <v>516</v>
      </c>
      <c r="E241" s="286"/>
      <c r="F241" s="286"/>
      <c r="G241" s="286"/>
      <c r="H241" s="286"/>
      <c r="I241" s="286"/>
      <c r="J241" s="286"/>
      <c r="K241" s="286"/>
    </row>
    <row r="242" spans="3:11" ht="15" customHeight="1">
      <c r="C242" s="286" t="s">
        <v>513</v>
      </c>
      <c r="D242" s="286"/>
      <c r="E242" s="286"/>
      <c r="F242" s="286"/>
      <c r="G242" s="286"/>
      <c r="H242" s="286"/>
      <c r="I242" s="286"/>
      <c r="J242" s="286"/>
      <c r="K242" s="286"/>
    </row>
    <row r="243" spans="3:11" ht="15" customHeight="1">
      <c r="C243" s="286" t="s">
        <v>514</v>
      </c>
      <c r="D243" s="286"/>
      <c r="E243" s="286"/>
      <c r="F243" s="286"/>
      <c r="G243" s="286"/>
      <c r="H243" s="286"/>
      <c r="I243" s="286"/>
      <c r="J243" s="286"/>
      <c r="K243" s="286"/>
    </row>
    <row r="244" spans="3:11" ht="15" customHeight="1">
      <c r="C244" s="294"/>
      <c r="D244" s="286"/>
      <c r="E244" s="286"/>
      <c r="F244" s="286"/>
      <c r="G244" s="286"/>
      <c r="H244" s="286"/>
      <c r="I244" s="286"/>
      <c r="J244" s="286"/>
      <c r="K244" s="286"/>
    </row>
    <row r="245" spans="3:11" ht="15" customHeight="1">
      <c r="C245" s="294"/>
      <c r="D245" s="442" t="s">
        <v>521</v>
      </c>
      <c r="E245" s="286"/>
      <c r="F245" s="286"/>
      <c r="G245" s="286"/>
      <c r="H245" s="286"/>
      <c r="I245" s="286"/>
      <c r="J245" s="286"/>
      <c r="K245" s="286"/>
    </row>
    <row r="246" spans="3:11" ht="15" customHeight="1">
      <c r="C246" s="294"/>
      <c r="D246" s="442" t="s">
        <v>522</v>
      </c>
      <c r="E246" s="286"/>
      <c r="F246" s="286"/>
      <c r="G246" s="286"/>
      <c r="H246" s="286"/>
      <c r="I246" s="286"/>
      <c r="J246" s="286"/>
      <c r="K246" s="286"/>
    </row>
    <row r="247" spans="3:11" ht="15" customHeight="1">
      <c r="C247" s="225"/>
    </row>
    <row r="248" spans="3:11" ht="15" customHeight="1">
      <c r="C248" s="258" t="s">
        <v>517</v>
      </c>
      <c r="D248" s="224"/>
    </row>
    <row r="249" spans="3:11" ht="15" customHeight="1">
      <c r="C249" s="225"/>
      <c r="D249" s="223" t="s">
        <v>121</v>
      </c>
    </row>
    <row r="250" spans="3:11" ht="15" customHeight="1">
      <c r="D250" s="223" t="s">
        <v>290</v>
      </c>
    </row>
    <row r="251" spans="3:11" ht="15" customHeight="1">
      <c r="C251" s="622" t="s">
        <v>731</v>
      </c>
      <c r="D251" s="621"/>
    </row>
    <row r="252" spans="3:11" ht="15" customHeight="1">
      <c r="C252" s="225"/>
    </row>
    <row r="253" spans="3:11" ht="15" customHeight="1">
      <c r="C253" s="261"/>
      <c r="D253" s="262"/>
      <c r="E253" s="262"/>
      <c r="F253" s="262"/>
      <c r="G253" s="262"/>
      <c r="H253" s="262"/>
      <c r="I253" s="262"/>
      <c r="J253" s="262"/>
      <c r="K253" s="263"/>
    </row>
    <row r="254" spans="3:11" ht="15" customHeight="1">
      <c r="C254" s="264"/>
      <c r="D254" s="223" t="s">
        <v>122</v>
      </c>
      <c r="K254" s="265"/>
    </row>
    <row r="255" spans="3:11" ht="15" customHeight="1">
      <c r="C255" s="264"/>
      <c r="D255" s="259"/>
      <c r="E255" s="266" t="s">
        <v>123</v>
      </c>
      <c r="K255" s="265"/>
    </row>
    <row r="256" spans="3:11" ht="15" customHeight="1">
      <c r="C256" s="264"/>
      <c r="D256" s="259"/>
      <c r="F256" s="223" t="s">
        <v>177</v>
      </c>
      <c r="K256" s="265"/>
    </row>
    <row r="257" spans="3:11" ht="15" customHeight="1">
      <c r="C257" s="264"/>
      <c r="D257" s="259"/>
      <c r="K257" s="265"/>
    </row>
    <row r="258" spans="3:11" ht="15" customHeight="1">
      <c r="C258" s="264"/>
      <c r="D258" s="259"/>
      <c r="E258" s="266" t="s">
        <v>518</v>
      </c>
      <c r="K258" s="265"/>
    </row>
    <row r="259" spans="3:11" ht="15" customHeight="1">
      <c r="C259" s="264"/>
      <c r="D259" s="259"/>
      <c r="E259" s="267"/>
      <c r="F259" s="223" t="s">
        <v>172</v>
      </c>
      <c r="K259" s="265"/>
    </row>
    <row r="260" spans="3:11" ht="15" customHeight="1">
      <c r="C260" s="264"/>
      <c r="D260" s="259"/>
      <c r="E260" s="267"/>
      <c r="K260" s="265"/>
    </row>
    <row r="261" spans="3:11" ht="15" customHeight="1">
      <c r="C261" s="264"/>
      <c r="D261" s="259"/>
      <c r="E261" s="266" t="s">
        <v>137</v>
      </c>
      <c r="K261" s="265"/>
    </row>
    <row r="262" spans="3:11" ht="15" customHeight="1">
      <c r="C262" s="264"/>
      <c r="D262" s="259"/>
      <c r="E262" s="267"/>
      <c r="F262" s="223" t="s">
        <v>124</v>
      </c>
      <c r="K262" s="265"/>
    </row>
    <row r="263" spans="3:11" ht="15" customHeight="1">
      <c r="C263" s="264"/>
      <c r="D263" s="259"/>
      <c r="E263" s="267"/>
      <c r="F263" s="223" t="s">
        <v>125</v>
      </c>
      <c r="K263" s="265"/>
    </row>
    <row r="264" spans="3:11" ht="15" customHeight="1">
      <c r="C264" s="264"/>
      <c r="D264" s="259"/>
      <c r="E264" s="267"/>
      <c r="K264" s="265"/>
    </row>
    <row r="265" spans="3:11" ht="15" customHeight="1">
      <c r="C265" s="264"/>
      <c r="D265" s="259"/>
      <c r="E265" s="266" t="s">
        <v>301</v>
      </c>
      <c r="K265" s="265"/>
    </row>
    <row r="266" spans="3:11" ht="15" customHeight="1">
      <c r="C266" s="264"/>
      <c r="D266" s="259"/>
      <c r="E266" s="267"/>
      <c r="F266" s="244" t="s">
        <v>302</v>
      </c>
      <c r="K266" s="265"/>
    </row>
    <row r="267" spans="3:11" ht="15" customHeight="1">
      <c r="C267" s="264"/>
      <c r="D267" s="259"/>
      <c r="E267" s="267"/>
      <c r="K267" s="265"/>
    </row>
    <row r="268" spans="3:11" ht="15" customHeight="1">
      <c r="C268" s="264"/>
      <c r="D268" s="259"/>
      <c r="E268" s="266" t="s">
        <v>138</v>
      </c>
      <c r="K268" s="265"/>
    </row>
    <row r="269" spans="3:11" ht="15" customHeight="1">
      <c r="C269" s="264"/>
      <c r="D269" s="259"/>
      <c r="E269" s="267"/>
      <c r="F269" s="244" t="s">
        <v>303</v>
      </c>
      <c r="K269" s="265"/>
    </row>
    <row r="270" spans="3:11" ht="15" customHeight="1">
      <c r="C270" s="264"/>
      <c r="D270" s="259"/>
      <c r="E270" s="267"/>
      <c r="K270" s="265"/>
    </row>
    <row r="271" spans="3:11" ht="15" customHeight="1">
      <c r="C271" s="264"/>
      <c r="D271" s="259"/>
      <c r="E271" s="266" t="s">
        <v>126</v>
      </c>
      <c r="K271" s="265"/>
    </row>
    <row r="272" spans="3:11" ht="15" customHeight="1">
      <c r="C272" s="264"/>
      <c r="D272" s="225"/>
      <c r="E272" s="267"/>
      <c r="F272" s="223" t="s">
        <v>127</v>
      </c>
      <c r="K272" s="265"/>
    </row>
    <row r="273" spans="3:13" ht="15" customHeight="1">
      <c r="C273" s="264"/>
      <c r="D273" s="225"/>
      <c r="E273" s="267"/>
      <c r="F273" s="223" t="s">
        <v>176</v>
      </c>
      <c r="K273" s="265"/>
    </row>
    <row r="274" spans="3:13" ht="15" customHeight="1">
      <c r="C274" s="264"/>
      <c r="D274" s="225"/>
      <c r="E274" s="267"/>
      <c r="K274" s="265"/>
    </row>
    <row r="275" spans="3:13" ht="15" customHeight="1">
      <c r="C275" s="264"/>
      <c r="D275" s="259"/>
      <c r="E275" s="266" t="s">
        <v>565</v>
      </c>
      <c r="K275" s="265"/>
    </row>
    <row r="276" spans="3:13" ht="15" customHeight="1">
      <c r="C276" s="264"/>
      <c r="D276" s="225"/>
      <c r="E276" s="267"/>
      <c r="F276" s="223" t="s">
        <v>128</v>
      </c>
      <c r="K276" s="265"/>
    </row>
    <row r="277" spans="3:13" ht="15" customHeight="1">
      <c r="C277" s="264"/>
      <c r="D277" s="225"/>
      <c r="E277" s="267"/>
      <c r="F277" s="223" t="s">
        <v>566</v>
      </c>
      <c r="K277" s="265"/>
    </row>
    <row r="278" spans="3:13" ht="15" customHeight="1">
      <c r="C278" s="264"/>
      <c r="D278" s="259"/>
      <c r="E278" s="267"/>
      <c r="F278" s="223" t="s">
        <v>149</v>
      </c>
      <c r="K278" s="265"/>
    </row>
    <row r="279" spans="3:13" ht="15" customHeight="1">
      <c r="C279" s="284"/>
      <c r="D279" s="285"/>
      <c r="F279" s="286"/>
      <c r="G279" s="286"/>
      <c r="H279" s="286"/>
      <c r="I279" s="286"/>
      <c r="J279" s="286"/>
      <c r="K279" s="287"/>
      <c r="L279" s="286"/>
      <c r="M279" s="286"/>
    </row>
    <row r="280" spans="3:13" ht="15" customHeight="1">
      <c r="C280" s="284"/>
      <c r="D280" s="285"/>
      <c r="F280" s="286"/>
      <c r="G280" s="286"/>
      <c r="H280" s="286"/>
      <c r="I280" s="286"/>
      <c r="J280" s="286"/>
      <c r="K280" s="287"/>
      <c r="L280" s="286"/>
      <c r="M280" s="286"/>
    </row>
    <row r="281" spans="3:13" ht="15" customHeight="1">
      <c r="C281" s="284"/>
      <c r="D281" s="285"/>
      <c r="E281" s="330" t="s">
        <v>291</v>
      </c>
      <c r="F281" s="286"/>
      <c r="G281" s="286"/>
      <c r="H281" s="286"/>
      <c r="I281" s="286"/>
      <c r="J281" s="286"/>
      <c r="K281" s="287"/>
      <c r="L281" s="286"/>
      <c r="M281" s="286"/>
    </row>
    <row r="282" spans="3:13" ht="15" customHeight="1">
      <c r="C282" s="284"/>
      <c r="D282" s="285"/>
      <c r="F282" s="286" t="s">
        <v>292</v>
      </c>
      <c r="G282" s="286"/>
      <c r="H282" s="286"/>
      <c r="I282" s="286"/>
      <c r="J282" s="286"/>
      <c r="K282" s="287"/>
      <c r="L282" s="286"/>
      <c r="M282" s="286"/>
    </row>
    <row r="283" spans="3:13" ht="15" customHeight="1">
      <c r="C283" s="284"/>
      <c r="D283" s="285"/>
      <c r="F283" s="286" t="s">
        <v>293</v>
      </c>
      <c r="G283" s="286"/>
      <c r="H283" s="286"/>
      <c r="I283" s="286"/>
      <c r="J283" s="286"/>
      <c r="K283" s="287"/>
      <c r="L283" s="286"/>
      <c r="M283" s="286"/>
    </row>
    <row r="284" spans="3:13" ht="15" customHeight="1">
      <c r="C284" s="284"/>
      <c r="D284" s="285"/>
      <c r="F284" s="286" t="s">
        <v>294</v>
      </c>
      <c r="G284" s="286"/>
      <c r="H284" s="286"/>
      <c r="I284" s="286"/>
      <c r="J284" s="286"/>
      <c r="K284" s="287"/>
      <c r="L284" s="286"/>
      <c r="M284" s="286"/>
    </row>
    <row r="285" spans="3:13" ht="15" customHeight="1">
      <c r="C285" s="284"/>
      <c r="D285" s="285"/>
      <c r="F285" s="286"/>
      <c r="G285" s="286"/>
      <c r="H285" s="286"/>
      <c r="I285" s="286"/>
      <c r="J285" s="286"/>
      <c r="K285" s="287"/>
      <c r="L285" s="286"/>
      <c r="M285" s="286"/>
    </row>
    <row r="286" spans="3:13" ht="15" customHeight="1">
      <c r="C286" s="268"/>
      <c r="D286" s="269"/>
      <c r="E286" s="269"/>
      <c r="F286" s="269"/>
      <c r="G286" s="269"/>
      <c r="H286" s="269"/>
      <c r="I286" s="269"/>
      <c r="J286" s="269"/>
      <c r="K286" s="270"/>
      <c r="L286" s="271"/>
    </row>
    <row r="287" spans="3:13" ht="15" customHeight="1">
      <c r="C287" s="225"/>
      <c r="D287" s="271"/>
      <c r="E287" s="271"/>
      <c r="F287" s="271"/>
      <c r="G287" s="271"/>
      <c r="H287" s="271"/>
      <c r="I287" s="271"/>
      <c r="J287" s="271"/>
      <c r="K287" s="271"/>
      <c r="L287" s="271"/>
    </row>
    <row r="288" spans="3:13" ht="15" customHeight="1">
      <c r="C288" s="225"/>
      <c r="D288" s="271"/>
      <c r="E288" s="271"/>
      <c r="F288" s="271"/>
      <c r="G288" s="271"/>
      <c r="H288" s="271"/>
      <c r="I288" s="271"/>
      <c r="J288" s="271"/>
      <c r="K288" s="271"/>
      <c r="L288" s="271"/>
    </row>
    <row r="289" spans="3:12" ht="15" customHeight="1">
      <c r="C289" s="258" t="s">
        <v>926</v>
      </c>
      <c r="D289" s="271"/>
      <c r="E289" s="271"/>
      <c r="F289" s="271"/>
      <c r="G289" s="271"/>
      <c r="H289" s="271"/>
      <c r="I289" s="271"/>
      <c r="J289" s="271"/>
      <c r="K289" s="271"/>
      <c r="L289" s="271"/>
    </row>
    <row r="290" spans="3:12" ht="15" customHeight="1">
      <c r="C290" s="294"/>
      <c r="D290" s="295" t="s">
        <v>192</v>
      </c>
      <c r="E290" s="271"/>
      <c r="F290" s="271"/>
      <c r="G290" s="271"/>
      <c r="H290" s="271"/>
      <c r="I290" s="271"/>
      <c r="J290" s="271"/>
      <c r="K290" s="271"/>
      <c r="L290" s="271"/>
    </row>
    <row r="291" spans="3:12" ht="15" customHeight="1">
      <c r="C291" s="286" t="s">
        <v>295</v>
      </c>
    </row>
    <row r="292" spans="3:12" ht="15" customHeight="1">
      <c r="C292" s="286" t="s">
        <v>296</v>
      </c>
    </row>
    <row r="293" spans="3:12" ht="15" customHeight="1">
      <c r="C293" s="225"/>
      <c r="D293" s="293" t="s">
        <v>191</v>
      </c>
      <c r="F293" s="272"/>
      <c r="G293" s="271"/>
      <c r="H293" s="271"/>
      <c r="I293" s="271"/>
      <c r="J293" s="271"/>
      <c r="K293" s="271"/>
      <c r="L293" s="271"/>
    </row>
    <row r="294" spans="3:12" ht="15" customHeight="1">
      <c r="C294" s="225"/>
      <c r="D294" s="272" t="s">
        <v>150</v>
      </c>
      <c r="E294" s="271"/>
      <c r="F294" s="271"/>
      <c r="G294" s="271"/>
      <c r="H294" s="271"/>
      <c r="I294" s="271"/>
      <c r="J294" s="271"/>
      <c r="K294" s="271"/>
      <c r="L294" s="271"/>
    </row>
    <row r="295" spans="3:12" ht="15" customHeight="1">
      <c r="C295" s="225"/>
      <c r="D295" s="288" t="s">
        <v>129</v>
      </c>
      <c r="E295" s="271"/>
      <c r="F295" s="271"/>
      <c r="G295" s="271"/>
      <c r="H295" s="271"/>
      <c r="I295" s="271"/>
      <c r="J295" s="271"/>
      <c r="K295" s="271"/>
      <c r="L295" s="271"/>
    </row>
    <row r="296" spans="3:12" ht="15" customHeight="1">
      <c r="C296" s="225"/>
      <c r="D296" s="288" t="s">
        <v>175</v>
      </c>
      <c r="E296" s="271"/>
      <c r="F296" s="271"/>
      <c r="G296" s="271"/>
      <c r="H296" s="271"/>
      <c r="I296" s="271"/>
      <c r="J296" s="271"/>
      <c r="K296" s="271"/>
      <c r="L296" s="271"/>
    </row>
    <row r="297" spans="3:12" ht="15" customHeight="1">
      <c r="C297" s="225"/>
      <c r="D297" s="288" t="s">
        <v>733</v>
      </c>
      <c r="E297" s="271"/>
      <c r="F297" s="271"/>
      <c r="G297" s="271"/>
      <c r="H297" s="271"/>
      <c r="I297" s="271"/>
      <c r="J297" s="271"/>
      <c r="K297" s="271"/>
      <c r="L297" s="271"/>
    </row>
    <row r="298" spans="3:12" ht="15" customHeight="1">
      <c r="F298" s="817" t="s">
        <v>187</v>
      </c>
      <c r="G298" s="817"/>
      <c r="H298" s="817"/>
      <c r="I298" s="817"/>
      <c r="J298" s="817"/>
    </row>
    <row r="299" spans="3:12" ht="15" customHeight="1">
      <c r="F299" s="252"/>
      <c r="G299" s="252"/>
      <c r="H299" s="252"/>
      <c r="I299" s="252"/>
      <c r="J299" s="252"/>
    </row>
    <row r="300" spans="3:12" ht="15" customHeight="1">
      <c r="D300" s="223" t="s">
        <v>937</v>
      </c>
    </row>
    <row r="301" spans="3:12" ht="15" customHeight="1">
      <c r="D301" s="223" t="s">
        <v>927</v>
      </c>
    </row>
    <row r="302" spans="3:12" ht="15" customHeight="1">
      <c r="D302" s="223" t="s">
        <v>928</v>
      </c>
    </row>
    <row r="303" spans="3:12" ht="15" customHeight="1">
      <c r="D303" s="223" t="s">
        <v>929</v>
      </c>
    </row>
    <row r="304" spans="3:12" ht="15" customHeight="1">
      <c r="D304" s="235" t="s">
        <v>744</v>
      </c>
    </row>
    <row r="305" spans="4:11" ht="15" customHeight="1">
      <c r="D305" s="235" t="s">
        <v>298</v>
      </c>
    </row>
    <row r="306" spans="4:11" ht="15" customHeight="1">
      <c r="D306" s="244"/>
    </row>
    <row r="307" spans="4:11" ht="15" customHeight="1">
      <c r="D307" s="223" t="s">
        <v>153</v>
      </c>
    </row>
    <row r="308" spans="4:11" ht="15" customHeight="1"/>
    <row r="309" spans="4:11" ht="15" customHeight="1">
      <c r="F309" s="223" t="s">
        <v>745</v>
      </c>
      <c r="I309" s="223" t="s">
        <v>188</v>
      </c>
    </row>
    <row r="310" spans="4:11" ht="15" customHeight="1">
      <c r="F310" s="223" t="s">
        <v>746</v>
      </c>
      <c r="I310" s="235" t="s">
        <v>0</v>
      </c>
      <c r="J310" s="281"/>
      <c r="K310" s="281"/>
    </row>
    <row r="311" spans="4:11" ht="15" customHeight="1">
      <c r="G311" s="281"/>
      <c r="I311" s="280"/>
      <c r="J311" s="280"/>
      <c r="K311" s="280"/>
    </row>
    <row r="312" spans="4:11" ht="15" customHeight="1">
      <c r="I312" s="281"/>
      <c r="J312" s="281"/>
      <c r="K312" s="281"/>
    </row>
    <row r="313" spans="4:11" ht="15" customHeight="1">
      <c r="I313" s="281"/>
      <c r="J313" s="281"/>
      <c r="K313" s="281"/>
    </row>
    <row r="314" spans="4:11" ht="15" customHeight="1">
      <c r="D314" s="244"/>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cenario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topLeftCell="A3" zoomScaleNormal="85" zoomScaleSheetLayoutView="100" workbookViewId="0">
      <selection activeCell="R16" sqref="R16"/>
    </sheetView>
  </sheetViews>
  <sheetFormatPr defaultColWidth="3.625"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07" width="0" style="1" hidden="1" customWidth="1"/>
    <col min="108" max="16384" width="3.625" style="1"/>
  </cols>
  <sheetData>
    <row r="1" spans="1:77" ht="6" customHeight="1" thickBot="1"/>
    <row r="2" spans="1:77" ht="24" customHeight="1">
      <c r="X2" s="3"/>
      <c r="Y2" s="3"/>
      <c r="BF2" s="830" t="s">
        <v>528</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51"/>
      <c r="BG3" s="22"/>
      <c r="BH3" s="22"/>
      <c r="BI3" s="22"/>
      <c r="BJ3" s="451"/>
    </row>
    <row r="4" spans="1:77" ht="17.25" customHeight="1">
      <c r="B4" s="2" t="s">
        <v>17</v>
      </c>
      <c r="U4" s="6" t="s">
        <v>887</v>
      </c>
      <c r="V4" s="4"/>
      <c r="W4" s="4"/>
      <c r="X4" s="4"/>
      <c r="Y4" s="4"/>
      <c r="BF4" s="751"/>
      <c r="BG4" s="22" t="s">
        <v>529</v>
      </c>
      <c r="BH4" s="22"/>
      <c r="BI4" s="22"/>
      <c r="BJ4" s="451"/>
    </row>
    <row r="5" spans="1:77" ht="13.15" customHeight="1">
      <c r="M5" s="7"/>
      <c r="N5" s="833" t="s">
        <v>49</v>
      </c>
      <c r="O5" s="833"/>
      <c r="P5" s="833"/>
      <c r="Q5" s="833"/>
      <c r="R5" s="833"/>
      <c r="S5" s="833"/>
      <c r="T5" s="833"/>
      <c r="U5" s="833"/>
      <c r="V5" s="833"/>
      <c r="W5" s="833"/>
      <c r="X5" s="833"/>
      <c r="Y5" s="833"/>
      <c r="Z5" s="833"/>
      <c r="AA5" s="833"/>
      <c r="AB5" s="833"/>
      <c r="AC5" s="833"/>
      <c r="AD5" s="833"/>
      <c r="AE5" s="833"/>
      <c r="AF5" s="7"/>
      <c r="AL5" s="752"/>
      <c r="AM5" s="821" t="s">
        <v>888</v>
      </c>
      <c r="AN5" s="822"/>
      <c r="AO5" s="822"/>
      <c r="AP5" s="823"/>
      <c r="BF5" s="751"/>
      <c r="BG5" s="22" t="s">
        <v>530</v>
      </c>
      <c r="BH5" s="22"/>
      <c r="BI5" s="22"/>
      <c r="BJ5" s="451"/>
    </row>
    <row r="6" spans="1:77" ht="13.15" customHeight="1">
      <c r="M6" s="8"/>
      <c r="N6" s="834"/>
      <c r="O6" s="834"/>
      <c r="P6" s="834"/>
      <c r="Q6" s="834"/>
      <c r="R6" s="834"/>
      <c r="S6" s="834"/>
      <c r="T6" s="834"/>
      <c r="U6" s="834"/>
      <c r="V6" s="834"/>
      <c r="W6" s="834"/>
      <c r="X6" s="834"/>
      <c r="Y6" s="834"/>
      <c r="Z6" s="834"/>
      <c r="AA6" s="834"/>
      <c r="AB6" s="834"/>
      <c r="AC6" s="834"/>
      <c r="AD6" s="834"/>
      <c r="AE6" s="834"/>
      <c r="AF6" s="8"/>
      <c r="AL6" s="752"/>
      <c r="AM6" s="824"/>
      <c r="AN6" s="825"/>
      <c r="AO6" s="825"/>
      <c r="AP6" s="826"/>
      <c r="BF6" s="751"/>
      <c r="BG6" s="22" t="s">
        <v>567</v>
      </c>
      <c r="BH6" s="22"/>
      <c r="BI6" s="22"/>
      <c r="BJ6" s="451"/>
    </row>
    <row r="7" spans="1:77" ht="12.75" customHeight="1">
      <c r="AL7" s="703"/>
      <c r="AM7" s="703"/>
      <c r="BF7" s="751"/>
      <c r="BG7" s="22" t="s">
        <v>531</v>
      </c>
      <c r="BH7" s="22"/>
      <c r="BI7" s="22"/>
      <c r="BJ7" s="451"/>
    </row>
    <row r="8" spans="1:77" ht="6" customHeight="1">
      <c r="BF8" s="751"/>
      <c r="BG8" s="22" t="s">
        <v>530</v>
      </c>
      <c r="BH8" s="22"/>
      <c r="BI8" s="22"/>
      <c r="BJ8" s="451"/>
    </row>
    <row r="9" spans="1:77" ht="12" customHeight="1">
      <c r="B9" s="835" t="s">
        <v>10</v>
      </c>
      <c r="C9" s="836"/>
      <c r="D9" s="836"/>
      <c r="E9" s="836"/>
      <c r="F9" s="836"/>
      <c r="G9" s="836"/>
      <c r="H9" s="836"/>
      <c r="I9" s="837"/>
      <c r="J9" s="840" t="s">
        <v>18</v>
      </c>
      <c r="K9" s="840"/>
      <c r="L9" s="729" t="s">
        <v>11</v>
      </c>
      <c r="M9" s="840" t="s">
        <v>19</v>
      </c>
      <c r="N9" s="840"/>
      <c r="O9" s="841" t="s">
        <v>20</v>
      </c>
      <c r="P9" s="840"/>
      <c r="Q9" s="840"/>
      <c r="R9" s="840"/>
      <c r="S9" s="840"/>
      <c r="T9" s="840"/>
      <c r="U9" s="840" t="s">
        <v>21</v>
      </c>
      <c r="V9" s="840"/>
      <c r="W9" s="840"/>
      <c r="AL9" s="842"/>
      <c r="AM9" s="843"/>
      <c r="AN9" s="914" t="s">
        <v>12</v>
      </c>
      <c r="AO9" s="914"/>
      <c r="AP9" s="843">
        <v>1</v>
      </c>
      <c r="AQ9" s="843"/>
      <c r="AR9" s="914" t="s">
        <v>13</v>
      </c>
      <c r="AS9" s="917"/>
      <c r="BD9" s="325"/>
      <c r="BF9" s="751"/>
      <c r="BG9" s="22" t="s">
        <v>568</v>
      </c>
      <c r="BH9" s="22"/>
      <c r="BI9" s="22"/>
      <c r="BJ9" s="451"/>
    </row>
    <row r="10" spans="1:77" ht="13.9"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51"/>
      <c r="BG10" s="22" t="s">
        <v>532</v>
      </c>
      <c r="BH10" s="22"/>
      <c r="BI10" s="22"/>
      <c r="BJ10" s="451"/>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51"/>
      <c r="BG11" s="22" t="s">
        <v>530</v>
      </c>
      <c r="BH11" s="22"/>
      <c r="BI11" s="22"/>
      <c r="BJ11" s="451"/>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51"/>
      <c r="BG12" s="22" t="s">
        <v>569</v>
      </c>
      <c r="BH12" s="22"/>
      <c r="BI12" s="22"/>
      <c r="BJ12" s="451"/>
    </row>
    <row r="13" spans="1:77" s="3" customFormat="1" ht="15" customHeight="1" thickBot="1">
      <c r="A13" s="1"/>
      <c r="B13" s="890" t="s">
        <v>22</v>
      </c>
      <c r="C13" s="891"/>
      <c r="D13" s="891"/>
      <c r="E13" s="891"/>
      <c r="F13" s="891"/>
      <c r="G13" s="891"/>
      <c r="H13" s="891"/>
      <c r="I13" s="892"/>
      <c r="J13" s="890" t="s">
        <v>14</v>
      </c>
      <c r="K13" s="891"/>
      <c r="L13" s="891"/>
      <c r="M13" s="891"/>
      <c r="N13" s="899"/>
      <c r="O13" s="902" t="s">
        <v>23</v>
      </c>
      <c r="P13" s="891"/>
      <c r="Q13" s="891"/>
      <c r="R13" s="891"/>
      <c r="S13" s="891"/>
      <c r="T13" s="891"/>
      <c r="U13" s="892"/>
      <c r="V13" s="730" t="s">
        <v>38</v>
      </c>
      <c r="W13" s="731"/>
      <c r="X13" s="731"/>
      <c r="Y13" s="905" t="s">
        <v>884</v>
      </c>
      <c r="Z13" s="905"/>
      <c r="AA13" s="905"/>
      <c r="AB13" s="905"/>
      <c r="AC13" s="905"/>
      <c r="AD13" s="905"/>
      <c r="AE13" s="905"/>
      <c r="AF13" s="905"/>
      <c r="AG13" s="905"/>
      <c r="AH13" s="905"/>
      <c r="AI13" s="731"/>
      <c r="AJ13" s="731"/>
      <c r="AK13" s="732"/>
      <c r="AL13" s="733" t="s">
        <v>524</v>
      </c>
      <c r="AM13" s="734"/>
      <c r="AN13" s="906" t="s">
        <v>889</v>
      </c>
      <c r="AO13" s="906"/>
      <c r="AP13" s="906"/>
      <c r="AQ13" s="906"/>
      <c r="AR13" s="906"/>
      <c r="AS13" s="907"/>
      <c r="AX13" s="9"/>
      <c r="AY13" s="9"/>
      <c r="AZ13" s="9"/>
      <c r="BA13" s="9"/>
      <c r="BB13" s="9"/>
      <c r="BC13" s="9"/>
      <c r="BD13" s="848" t="s">
        <v>263</v>
      </c>
      <c r="BE13" s="849"/>
      <c r="BF13" s="753"/>
      <c r="BG13" s="22" t="s">
        <v>533</v>
      </c>
      <c r="BH13" s="305"/>
      <c r="BI13" s="305"/>
      <c r="BJ13" s="452"/>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938</v>
      </c>
      <c r="W14" s="853"/>
      <c r="X14" s="853"/>
      <c r="Y14" s="854"/>
      <c r="Z14" s="858" t="s">
        <v>24</v>
      </c>
      <c r="AA14" s="859"/>
      <c r="AB14" s="859"/>
      <c r="AC14" s="860"/>
      <c r="AD14" s="864" t="s">
        <v>25</v>
      </c>
      <c r="AE14" s="865"/>
      <c r="AF14" s="865"/>
      <c r="AG14" s="866"/>
      <c r="AH14" s="870" t="s">
        <v>174</v>
      </c>
      <c r="AI14" s="871"/>
      <c r="AJ14" s="871"/>
      <c r="AK14" s="872"/>
      <c r="AL14" s="876" t="s">
        <v>525</v>
      </c>
      <c r="AM14" s="877"/>
      <c r="AN14" s="880" t="s">
        <v>27</v>
      </c>
      <c r="AO14" s="881"/>
      <c r="AP14" s="881"/>
      <c r="AQ14" s="881"/>
      <c r="AR14" s="882"/>
      <c r="AS14" s="883"/>
      <c r="AX14" s="9"/>
      <c r="AY14" s="754" t="s">
        <v>551</v>
      </c>
      <c r="AZ14" s="754" t="s">
        <v>551</v>
      </c>
      <c r="BA14" s="754" t="s">
        <v>549</v>
      </c>
      <c r="BB14" s="884" t="s">
        <v>550</v>
      </c>
      <c r="BC14" s="885"/>
      <c r="BD14" s="850"/>
      <c r="BE14" s="851"/>
      <c r="BF14" s="699"/>
      <c r="BG14" s="312"/>
      <c r="BH14" s="312"/>
      <c r="BI14" s="453" t="s">
        <v>534</v>
      </c>
      <c r="BJ14" s="454">
        <v>41</v>
      </c>
      <c r="BO14" s="10" t="s">
        <v>930</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4"/>
      <c r="AZ15" s="465" t="s">
        <v>545</v>
      </c>
      <c r="BA15" s="465" t="s">
        <v>548</v>
      </c>
      <c r="BB15" s="755" t="s">
        <v>546</v>
      </c>
      <c r="BC15" s="465" t="s">
        <v>557</v>
      </c>
      <c r="BD15" s="756" t="s">
        <v>261</v>
      </c>
      <c r="BE15" s="757" t="s">
        <v>262</v>
      </c>
      <c r="BF15" s="455" t="s">
        <v>535</v>
      </c>
      <c r="BG15" s="456" t="s">
        <v>536</v>
      </c>
      <c r="BH15" s="456" t="s">
        <v>537</v>
      </c>
      <c r="BI15" s="457" t="s">
        <v>538</v>
      </c>
      <c r="BJ15" s="458" t="s">
        <v>539</v>
      </c>
      <c r="BL15" s="22" t="s">
        <v>556</v>
      </c>
      <c r="BM15" s="22" t="s">
        <v>260</v>
      </c>
      <c r="BO15" s="3" t="s">
        <v>909</v>
      </c>
      <c r="BP15" s="3" t="s">
        <v>910</v>
      </c>
      <c r="BQ15" s="3" t="s">
        <v>911</v>
      </c>
      <c r="BR15" s="3" t="s">
        <v>912</v>
      </c>
      <c r="BS15" s="3" t="s">
        <v>914</v>
      </c>
      <c r="BT15" s="3" t="s">
        <v>915</v>
      </c>
      <c r="BU15" s="3" t="s">
        <v>918</v>
      </c>
    </row>
    <row r="16" spans="1:77" ht="18" customHeight="1" thickBot="1">
      <c r="B16" s="936"/>
      <c r="C16" s="937"/>
      <c r="D16" s="937"/>
      <c r="E16" s="937"/>
      <c r="F16" s="937"/>
      <c r="G16" s="937"/>
      <c r="H16" s="937"/>
      <c r="I16" s="938"/>
      <c r="J16" s="936"/>
      <c r="K16" s="937"/>
      <c r="L16" s="937"/>
      <c r="M16" s="937"/>
      <c r="N16" s="942"/>
      <c r="O16" s="758">
        <v>4</v>
      </c>
      <c r="P16" s="736" t="s">
        <v>8</v>
      </c>
      <c r="Q16" s="759">
        <v>4</v>
      </c>
      <c r="R16" s="736" t="s">
        <v>9</v>
      </c>
      <c r="S16" s="760"/>
      <c r="T16" s="944" t="s">
        <v>913</v>
      </c>
      <c r="U16" s="944"/>
      <c r="V16" s="945"/>
      <c r="W16" s="946"/>
      <c r="X16" s="946"/>
      <c r="Y16" s="761"/>
      <c r="Z16" s="762"/>
      <c r="AA16" s="763"/>
      <c r="AB16" s="763"/>
      <c r="AC16" s="761" t="s">
        <v>16</v>
      </c>
      <c r="AD16" s="762"/>
      <c r="AE16" s="763"/>
      <c r="AF16" s="763"/>
      <c r="AG16" s="764" t="s">
        <v>16</v>
      </c>
      <c r="AH16" s="947">
        <f>IF(V16="賃金で算定",V17+Z17-AD17,0)</f>
        <v>0</v>
      </c>
      <c r="AI16" s="948"/>
      <c r="AJ16" s="948"/>
      <c r="AK16" s="949"/>
      <c r="AL16" s="765"/>
      <c r="AM16" s="766"/>
      <c r="AN16" s="827"/>
      <c r="AO16" s="828"/>
      <c r="AP16" s="828"/>
      <c r="AQ16" s="828"/>
      <c r="AR16" s="828"/>
      <c r="AS16" s="764" t="s">
        <v>16</v>
      </c>
      <c r="AV16" s="24">
        <f>IF(OR(O16="",Q16=""),"", IF(O16&lt;20,DATE(O16+118,Q16,IF(S16="",1,S16)),DATE(O16+88,Q16,IF(S16="",1,S16))))</f>
        <v>44652</v>
      </c>
      <c r="AW16" s="25" t="str">
        <f>IF(AV16&lt;=設定シート!C$15,"昔",IF(AV16&lt;=設定シート!E$15,"上",IF(AV16&lt;=設定シート!G$15,"中","下")))</f>
        <v>下</v>
      </c>
      <c r="AX16" s="9">
        <f>IF(AV16&lt;=設定シート!$E$36,5,IF(AV16&lt;=設定シート!$I$36,7,IF(AV16&lt;=設定シート!$M$36,9,11)))</f>
        <v>11</v>
      </c>
      <c r="AY16" s="767"/>
      <c r="AZ16" s="768"/>
      <c r="BA16" s="769">
        <f>AN16</f>
        <v>0</v>
      </c>
      <c r="BB16" s="768"/>
      <c r="BC16" s="768"/>
      <c r="BD16" s="770">
        <v>1</v>
      </c>
      <c r="BE16" s="771">
        <v>1</v>
      </c>
      <c r="BF16" s="756">
        <v>1</v>
      </c>
      <c r="BG16" s="772">
        <v>16</v>
      </c>
      <c r="BH16" s="772">
        <v>24</v>
      </c>
      <c r="BI16" s="773" t="str">
        <f ca="1">IF(COUNTA(INDIRECT(ADDRESS(BG16,2)):INDIRECT(ADDRESS(BH16,2)))&gt;0,COUNTA(INDIRECT(ADDRESS(BG16,2)):INDIRECT(ADDRESS(BH16,2))),"")</f>
        <v/>
      </c>
      <c r="BJ16" s="774">
        <f ca="1">IF(ISERROR(LOOKUP(1,0/BI16:BI45,BF16:BF45)),LOOKUP(1,0/BF16:BF45,BF16:BF45),LOOKUP(1,0/BI16:BI45,BF16:BF45))</f>
        <v>30</v>
      </c>
      <c r="BO16" s="1">
        <f>IF(O16&lt;=VALUE(概算年度),O16+2018,O16+1988)</f>
        <v>2022</v>
      </c>
      <c r="BP16" s="1" t="b">
        <f>IF(BO16=2019,1)</f>
        <v>0</v>
      </c>
      <c r="BQ16" s="3" t="b">
        <f>IF(BO16&lt;=2018,1)</f>
        <v>0</v>
      </c>
      <c r="BR16" s="3">
        <f>IF(BO16&gt;=2020,1)</f>
        <v>1</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str">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_1月</v>
      </c>
      <c r="BW16" s="3"/>
      <c r="BX16" s="3"/>
      <c r="BY16" s="3"/>
    </row>
    <row r="17" spans="2:74" ht="18" customHeight="1">
      <c r="B17" s="939"/>
      <c r="C17" s="940"/>
      <c r="D17" s="940"/>
      <c r="E17" s="940"/>
      <c r="F17" s="940"/>
      <c r="G17" s="940"/>
      <c r="H17" s="940"/>
      <c r="I17" s="941"/>
      <c r="J17" s="939"/>
      <c r="K17" s="940"/>
      <c r="L17" s="940"/>
      <c r="M17" s="940"/>
      <c r="N17" s="943"/>
      <c r="O17" s="219"/>
      <c r="P17" s="11" t="s">
        <v>8</v>
      </c>
      <c r="Q17" s="23"/>
      <c r="R17" s="11" t="s">
        <v>9</v>
      </c>
      <c r="S17" s="220"/>
      <c r="T17" s="950" t="s">
        <v>29</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90"/>
      <c r="AV17" s="24"/>
      <c r="AW17" s="25"/>
      <c r="AY17" s="467">
        <f>AH17</f>
        <v>0</v>
      </c>
      <c r="AZ17" s="466">
        <f>IF(AV16&lt;=設定シート!C$85,AH17,IF(AND(AV16&gt;=設定シート!E$85,AV16&lt;=設定シート!G$85),AH17*105/108,AH17))</f>
        <v>0</v>
      </c>
      <c r="BA17" s="465"/>
      <c r="BB17" s="466">
        <f>IF($AL17="賃金で算定",0,INT(AY17*$AL17/100))</f>
        <v>0</v>
      </c>
      <c r="BC17" s="466">
        <f>IF(AY17=AZ17,BB17,AZ17*$AL17/100)</f>
        <v>0</v>
      </c>
      <c r="BD17" s="770">
        <v>2</v>
      </c>
      <c r="BE17" s="771">
        <v>2</v>
      </c>
      <c r="BF17" s="756">
        <v>2</v>
      </c>
      <c r="BG17" s="772">
        <v>60</v>
      </c>
      <c r="BH17" s="772">
        <f>BG16+BG17</f>
        <v>76</v>
      </c>
      <c r="BI17" s="757"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8"/>
      <c r="P18" s="736" t="s">
        <v>39</v>
      </c>
      <c r="Q18" s="759"/>
      <c r="R18" s="736" t="s">
        <v>9</v>
      </c>
      <c r="S18" s="760"/>
      <c r="T18" s="944" t="s">
        <v>913</v>
      </c>
      <c r="U18" s="944"/>
      <c r="V18" s="945"/>
      <c r="W18" s="946"/>
      <c r="X18" s="946"/>
      <c r="Y18" s="775"/>
      <c r="Z18" s="776"/>
      <c r="AA18" s="777"/>
      <c r="AB18" s="777"/>
      <c r="AC18" s="775"/>
      <c r="AD18" s="776"/>
      <c r="AE18" s="777"/>
      <c r="AF18" s="777"/>
      <c r="AG18" s="778"/>
      <c r="AH18" s="947">
        <f>IF(V18="賃金で算定",V19+Z19-AD19,0)</f>
        <v>0</v>
      </c>
      <c r="AI18" s="948"/>
      <c r="AJ18" s="948"/>
      <c r="AK18" s="949"/>
      <c r="AL18" s="765"/>
      <c r="AM18" s="766"/>
      <c r="AN18" s="827"/>
      <c r="AO18" s="828"/>
      <c r="AP18" s="828"/>
      <c r="AQ18" s="828"/>
      <c r="AR18" s="828"/>
      <c r="AS18" s="779"/>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7"/>
      <c r="AZ18" s="768"/>
      <c r="BA18" s="769">
        <f t="shared" ref="BA18" si="0">AN18</f>
        <v>0</v>
      </c>
      <c r="BB18" s="768"/>
      <c r="BC18" s="768"/>
      <c r="BD18" s="805">
        <v>3</v>
      </c>
      <c r="BE18" s="771">
        <v>3</v>
      </c>
      <c r="BF18" s="756">
        <v>3</v>
      </c>
      <c r="BG18" s="772">
        <f t="shared" ref="BG18:BH33" si="1">BG17+$BJ$14</f>
        <v>101</v>
      </c>
      <c r="BH18" s="772">
        <f t="shared" si="1"/>
        <v>117</v>
      </c>
      <c r="BI18" s="757"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8</v>
      </c>
      <c r="Q19" s="23"/>
      <c r="R19" s="11" t="s">
        <v>9</v>
      </c>
      <c r="S19" s="220"/>
      <c r="T19" s="950" t="s">
        <v>29</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90"/>
      <c r="AV19" s="24"/>
      <c r="AW19" s="25"/>
      <c r="AY19" s="467">
        <f>AH19</f>
        <v>0</v>
      </c>
      <c r="AZ19" s="466">
        <f>IF(AV18&lt;=設定シート!C$85,AH19,IF(AND(AV18&gt;=設定シート!E$85,AV18&lt;=設定シート!G$85),AH19*105/108,AH19))</f>
        <v>0</v>
      </c>
      <c r="BA19" s="465"/>
      <c r="BB19" s="466">
        <f t="shared" ref="BB19" si="2">IF($AL19="賃金で算定",0,INT(AY19*$AL19/100))</f>
        <v>0</v>
      </c>
      <c r="BC19" s="803">
        <f>IF(AY19=AZ19,BB19,AZ19*$AL19/100)</f>
        <v>0</v>
      </c>
      <c r="BD19" s="780">
        <v>4</v>
      </c>
      <c r="BE19" s="804">
        <v>4</v>
      </c>
      <c r="BF19" s="756">
        <v>4</v>
      </c>
      <c r="BG19" s="772">
        <f t="shared" si="1"/>
        <v>142</v>
      </c>
      <c r="BH19" s="772">
        <f t="shared" si="1"/>
        <v>158</v>
      </c>
      <c r="BI19" s="757"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8"/>
      <c r="P20" s="736" t="s">
        <v>39</v>
      </c>
      <c r="Q20" s="759"/>
      <c r="R20" s="736" t="s">
        <v>9</v>
      </c>
      <c r="S20" s="760"/>
      <c r="T20" s="944" t="s">
        <v>913</v>
      </c>
      <c r="U20" s="944"/>
      <c r="V20" s="945"/>
      <c r="W20" s="946"/>
      <c r="X20" s="946"/>
      <c r="Y20" s="775"/>
      <c r="Z20" s="776"/>
      <c r="AA20" s="777"/>
      <c r="AB20" s="777"/>
      <c r="AC20" s="775"/>
      <c r="AD20" s="776"/>
      <c r="AE20" s="777"/>
      <c r="AF20" s="777"/>
      <c r="AG20" s="778"/>
      <c r="AH20" s="947">
        <f>IF(V20="賃金で算定",V21+Z21-AD21,0)</f>
        <v>0</v>
      </c>
      <c r="AI20" s="948"/>
      <c r="AJ20" s="948"/>
      <c r="AK20" s="949"/>
      <c r="AL20" s="765"/>
      <c r="AM20" s="766"/>
      <c r="AN20" s="827"/>
      <c r="AO20" s="828"/>
      <c r="AP20" s="828"/>
      <c r="AQ20" s="828"/>
      <c r="AR20" s="828"/>
      <c r="AS20" s="779"/>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7"/>
      <c r="AZ20" s="768"/>
      <c r="BA20" s="769">
        <f t="shared" ref="BA20" si="3">AN20</f>
        <v>0</v>
      </c>
      <c r="BB20" s="768"/>
      <c r="BC20" s="768"/>
      <c r="BE20" s="781">
        <v>5</v>
      </c>
      <c r="BF20" s="756">
        <v>5</v>
      </c>
      <c r="BG20" s="772">
        <f t="shared" si="1"/>
        <v>183</v>
      </c>
      <c r="BH20" s="772">
        <f t="shared" si="1"/>
        <v>199</v>
      </c>
      <c r="BI20" s="757"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8</v>
      </c>
      <c r="Q21" s="23"/>
      <c r="R21" s="11" t="s">
        <v>9</v>
      </c>
      <c r="S21" s="220"/>
      <c r="T21" s="950" t="s">
        <v>29</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90"/>
      <c r="AV21" s="24"/>
      <c r="AW21" s="25"/>
      <c r="AY21" s="467">
        <f>AH21</f>
        <v>0</v>
      </c>
      <c r="AZ21" s="466">
        <f>IF(AV20&lt;=設定シート!C$85,AH21,IF(AND(AV20&gt;=設定シート!E$85,AV20&lt;=設定シート!G$85),AH21*105/108,AH21))</f>
        <v>0</v>
      </c>
      <c r="BA21" s="465"/>
      <c r="BB21" s="466">
        <f t="shared" ref="BB21" si="4">IF($AL21="賃金で算定",0,INT(AY21*$AL21/100))</f>
        <v>0</v>
      </c>
      <c r="BC21" s="466">
        <f>IF(AY21=AZ21,BB21,AZ21*$AL21/100)</f>
        <v>0</v>
      </c>
      <c r="BE21" s="781">
        <v>6</v>
      </c>
      <c r="BF21" s="756">
        <v>6</v>
      </c>
      <c r="BG21" s="772">
        <f t="shared" si="1"/>
        <v>224</v>
      </c>
      <c r="BH21" s="772">
        <f t="shared" si="1"/>
        <v>240</v>
      </c>
      <c r="BI21" s="757"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8"/>
      <c r="P22" s="736" t="s">
        <v>39</v>
      </c>
      <c r="Q22" s="759"/>
      <c r="R22" s="736" t="s">
        <v>9</v>
      </c>
      <c r="S22" s="760"/>
      <c r="T22" s="944" t="s">
        <v>913</v>
      </c>
      <c r="U22" s="944"/>
      <c r="V22" s="945"/>
      <c r="W22" s="946"/>
      <c r="X22" s="946"/>
      <c r="Y22" s="21"/>
      <c r="Z22" s="782"/>
      <c r="AA22" s="688"/>
      <c r="AB22" s="688"/>
      <c r="AC22" s="21"/>
      <c r="AD22" s="782"/>
      <c r="AE22" s="688"/>
      <c r="AF22" s="688"/>
      <c r="AG22" s="783"/>
      <c r="AH22" s="947">
        <f>IF(V22="賃金で算定",V23+Z23-AD23,0)</f>
        <v>0</v>
      </c>
      <c r="AI22" s="948"/>
      <c r="AJ22" s="948"/>
      <c r="AK22" s="949"/>
      <c r="AL22" s="765"/>
      <c r="AM22" s="766"/>
      <c r="AN22" s="827"/>
      <c r="AO22" s="828"/>
      <c r="AP22" s="828"/>
      <c r="AQ22" s="828"/>
      <c r="AR22" s="828"/>
      <c r="AS22" s="779"/>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7"/>
      <c r="AZ22" s="768"/>
      <c r="BA22" s="769">
        <f t="shared" ref="BA22" si="5">AN22</f>
        <v>0</v>
      </c>
      <c r="BB22" s="768"/>
      <c r="BC22" s="768"/>
      <c r="BE22" s="781">
        <v>7</v>
      </c>
      <c r="BF22" s="756">
        <v>7</v>
      </c>
      <c r="BG22" s="772">
        <f t="shared" si="1"/>
        <v>265</v>
      </c>
      <c r="BH22" s="772">
        <f t="shared" si="1"/>
        <v>281</v>
      </c>
      <c r="BI22" s="757"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8</v>
      </c>
      <c r="Q23" s="23"/>
      <c r="R23" s="11" t="s">
        <v>9</v>
      </c>
      <c r="S23" s="220"/>
      <c r="T23" s="950" t="s">
        <v>29</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90"/>
      <c r="AV23" s="24"/>
      <c r="AW23" s="25"/>
      <c r="AY23" s="467">
        <f>AH23</f>
        <v>0</v>
      </c>
      <c r="AZ23" s="466">
        <f>IF(AV22&lt;=設定シート!C$85,AH23,IF(AND(AV22&gt;=設定シート!E$85,AV22&lt;=設定シート!G$85),AH23*105/108,AH23))</f>
        <v>0</v>
      </c>
      <c r="BA23" s="465"/>
      <c r="BB23" s="466">
        <f t="shared" ref="BB23" si="6">IF($AL23="賃金で算定",0,INT(AY23*$AL23/100))</f>
        <v>0</v>
      </c>
      <c r="BC23" s="466">
        <f>IF(AY23=AZ23,BB23,AZ23*$AL23/100)</f>
        <v>0</v>
      </c>
      <c r="BE23" s="781">
        <v>8</v>
      </c>
      <c r="BF23" s="756">
        <v>8</v>
      </c>
      <c r="BG23" s="772">
        <f t="shared" si="1"/>
        <v>306</v>
      </c>
      <c r="BH23" s="772">
        <f t="shared" si="1"/>
        <v>322</v>
      </c>
      <c r="BI23" s="757"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8"/>
      <c r="P24" s="736" t="s">
        <v>39</v>
      </c>
      <c r="Q24" s="759"/>
      <c r="R24" s="736" t="s">
        <v>9</v>
      </c>
      <c r="S24" s="760"/>
      <c r="T24" s="944" t="s">
        <v>913</v>
      </c>
      <c r="U24" s="944"/>
      <c r="V24" s="945"/>
      <c r="W24" s="946"/>
      <c r="X24" s="946"/>
      <c r="Y24" s="775"/>
      <c r="Z24" s="776"/>
      <c r="AA24" s="777"/>
      <c r="AB24" s="777"/>
      <c r="AC24" s="775"/>
      <c r="AD24" s="776"/>
      <c r="AE24" s="777"/>
      <c r="AF24" s="777"/>
      <c r="AG24" s="778"/>
      <c r="AH24" s="947">
        <f>IF(V24="賃金で算定",V25+Z25-AD25,0)</f>
        <v>0</v>
      </c>
      <c r="AI24" s="948"/>
      <c r="AJ24" s="948"/>
      <c r="AK24" s="949"/>
      <c r="AL24" s="765"/>
      <c r="AM24" s="766"/>
      <c r="AN24" s="827"/>
      <c r="AO24" s="828"/>
      <c r="AP24" s="828"/>
      <c r="AQ24" s="828"/>
      <c r="AR24" s="828"/>
      <c r="AS24" s="779"/>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7"/>
      <c r="AZ24" s="768"/>
      <c r="BA24" s="769">
        <f t="shared" ref="BA24" si="7">AN24</f>
        <v>0</v>
      </c>
      <c r="BB24" s="768"/>
      <c r="BC24" s="768"/>
      <c r="BE24" s="781">
        <v>9</v>
      </c>
      <c r="BF24" s="756">
        <v>9</v>
      </c>
      <c r="BG24" s="772">
        <f t="shared" si="1"/>
        <v>347</v>
      </c>
      <c r="BH24" s="772">
        <f t="shared" si="1"/>
        <v>363</v>
      </c>
      <c r="BI24" s="757"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8</v>
      </c>
      <c r="Q25" s="23"/>
      <c r="R25" s="11" t="s">
        <v>9</v>
      </c>
      <c r="S25" s="220"/>
      <c r="T25" s="950" t="s">
        <v>29</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90"/>
      <c r="AV25" s="25"/>
      <c r="AW25" s="25"/>
      <c r="AY25" s="467">
        <f>AH25</f>
        <v>0</v>
      </c>
      <c r="AZ25" s="466">
        <f>IF(AV24&lt;=設定シート!C$85,AH25,IF(AND(AV24&gt;=設定シート!E$85,AV24&lt;=設定シート!G$85),AH25*105/108,AH25))</f>
        <v>0</v>
      </c>
      <c r="BA25" s="465"/>
      <c r="BB25" s="466">
        <f t="shared" ref="BB25" si="8">IF($AL25="賃金で算定",0,INT(AY25*$AL25/100))</f>
        <v>0</v>
      </c>
      <c r="BC25" s="466">
        <f>IF(AY25=AZ25,BB25,AZ25*$AL25/100)</f>
        <v>0</v>
      </c>
      <c r="BE25" s="781">
        <v>10</v>
      </c>
      <c r="BF25" s="756">
        <v>10</v>
      </c>
      <c r="BG25" s="772">
        <f t="shared" si="1"/>
        <v>388</v>
      </c>
      <c r="BH25" s="772">
        <f t="shared" si="1"/>
        <v>404</v>
      </c>
      <c r="BI25" s="757" t="str">
        <f ca="1">IF(COUNTA(INDIRECT(ADDRESS(BG25,2)):INDIRECT(ADDRESS(BH25,2)))&gt;0,COUNTA(INDIRECT(ADDRESS(BG25,2)):INDIRECT(ADDRESS(BH25,2))),"")</f>
        <v/>
      </c>
      <c r="BJ25" s="22"/>
      <c r="BL25" s="22">
        <f>IF(AY25=AZ25,0,1)</f>
        <v>0</v>
      </c>
      <c r="BM25" s="22" t="str">
        <f>IF(BL25=1,AL25,"")</f>
        <v/>
      </c>
    </row>
    <row r="26" spans="2:74" ht="18" customHeight="1">
      <c r="B26" s="839" t="s">
        <v>865</v>
      </c>
      <c r="C26" s="956"/>
      <c r="D26" s="956"/>
      <c r="E26" s="957"/>
      <c r="F26" s="964" t="s">
        <v>48</v>
      </c>
      <c r="G26" s="965"/>
      <c r="H26" s="965"/>
      <c r="I26" s="965"/>
      <c r="J26" s="965"/>
      <c r="K26" s="965"/>
      <c r="L26" s="965"/>
      <c r="M26" s="965"/>
      <c r="N26" s="966"/>
      <c r="O26" s="839" t="s">
        <v>571</v>
      </c>
      <c r="P26" s="956"/>
      <c r="Q26" s="956"/>
      <c r="R26" s="956"/>
      <c r="S26" s="956"/>
      <c r="T26" s="956"/>
      <c r="U26" s="957"/>
      <c r="V26" s="947">
        <f>AH26</f>
        <v>0</v>
      </c>
      <c r="W26" s="948"/>
      <c r="X26" s="948"/>
      <c r="Y26" s="949"/>
      <c r="Z26" s="776"/>
      <c r="AA26" s="777"/>
      <c r="AB26" s="777"/>
      <c r="AC26" s="775"/>
      <c r="AD26" s="776"/>
      <c r="AE26" s="777"/>
      <c r="AF26" s="777"/>
      <c r="AG26" s="775"/>
      <c r="AH26" s="947">
        <f>AH16+AH18+AH20+AH22+AH24</f>
        <v>0</v>
      </c>
      <c r="AI26" s="948"/>
      <c r="AJ26" s="948"/>
      <c r="AK26" s="949"/>
      <c r="AL26" s="743"/>
      <c r="AM26" s="745"/>
      <c r="AN26" s="947">
        <f>AN16+AN18+AN20+AN22+AN24</f>
        <v>0</v>
      </c>
      <c r="AO26" s="948"/>
      <c r="AP26" s="948"/>
      <c r="AQ26" s="948"/>
      <c r="AR26" s="948"/>
      <c r="AS26" s="779"/>
      <c r="AV26" s="22"/>
      <c r="AW26" s="22"/>
      <c r="AY26" s="767"/>
      <c r="AZ26" s="784"/>
      <c r="BA26" s="785">
        <f>BA16+BA18+BA20+BA22+BA24</f>
        <v>0</v>
      </c>
      <c r="BB26" s="769">
        <f>BB17+BB19+BB21+BB23+BB25</f>
        <v>0</v>
      </c>
      <c r="BC26" s="769">
        <f>SUMIF(BL17:BL25,0,BC17:BC25)+ROUNDDOWN(ROUNDDOWN(BL26*105/108,0)*BM26/100,0)</f>
        <v>0</v>
      </c>
      <c r="BE26" s="781">
        <v>11</v>
      </c>
      <c r="BF26" s="756">
        <v>11</v>
      </c>
      <c r="BG26" s="772">
        <f t="shared" si="1"/>
        <v>429</v>
      </c>
      <c r="BH26" s="772">
        <f t="shared" si="1"/>
        <v>445</v>
      </c>
      <c r="BI26" s="757"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7"/>
      <c r="AM27" s="748"/>
      <c r="AN27" s="951">
        <f>BB27</f>
        <v>0</v>
      </c>
      <c r="AO27" s="954"/>
      <c r="AP27" s="954"/>
      <c r="AQ27" s="954"/>
      <c r="AR27" s="954"/>
      <c r="AS27" s="749"/>
      <c r="AV27" s="22"/>
      <c r="AW27" s="22"/>
      <c r="AY27" s="786">
        <f>AY17+AY19+AY21+AY23+AY25</f>
        <v>0</v>
      </c>
      <c r="AZ27" s="787"/>
      <c r="BA27" s="787"/>
      <c r="BB27" s="788">
        <f>BB26</f>
        <v>0</v>
      </c>
      <c r="BC27" s="789"/>
      <c r="BE27" s="790">
        <v>12</v>
      </c>
      <c r="BF27" s="756">
        <v>12</v>
      </c>
      <c r="BG27" s="772">
        <f>BG26+$BJ$14</f>
        <v>470</v>
      </c>
      <c r="BH27" s="772">
        <f>BH26+$BJ$14</f>
        <v>486</v>
      </c>
      <c r="BI27" s="757" t="str">
        <f ca="1">IF(COUNTA(INDIRECT(ADDRESS(BG27,2)):INDIRECT(ADDRESS(BH27,2)))&gt;0,COUNTA(INDIRECT(ADDRESS(BG27,2)):INDIRECT(ADDRESS(BH27,2))),"")</f>
        <v/>
      </c>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91"/>
      <c r="AM28" s="692"/>
      <c r="AN28" s="934">
        <f>BC28</f>
        <v>0</v>
      </c>
      <c r="AO28" s="935"/>
      <c r="AP28" s="935"/>
      <c r="AQ28" s="935"/>
      <c r="AR28" s="935"/>
      <c r="AS28" s="690"/>
      <c r="AU28" s="222"/>
      <c r="AV28" s="22"/>
      <c r="AW28" s="22"/>
      <c r="AY28" s="469"/>
      <c r="AZ28" s="470">
        <f>IF(AZ17+AZ19+AZ21+AZ23+AZ25=AY27,0,ROUNDDOWN(AZ17+AZ19+AZ21+AZ23+AZ25,0))</f>
        <v>0</v>
      </c>
      <c r="BA28" s="468"/>
      <c r="BB28" s="468"/>
      <c r="BC28" s="470">
        <f>IF(BC26=BB27,0,BC26)</f>
        <v>0</v>
      </c>
      <c r="BF28" s="756">
        <v>13</v>
      </c>
      <c r="BG28" s="772">
        <f t="shared" si="1"/>
        <v>511</v>
      </c>
      <c r="BH28" s="772">
        <f t="shared" si="1"/>
        <v>527</v>
      </c>
      <c r="BI28" s="757" t="str">
        <f ca="1">IF(COUNTA(INDIRECT(ADDRESS(BG28,2)):INDIRECT(ADDRESS(BH28,2)))&gt;0,COUNTA(INDIRECT(ADDRESS(BG28,2)):INDIRECT(ADDRESS(BH28,2))),"")</f>
        <v/>
      </c>
      <c r="BJ28" s="22"/>
    </row>
    <row r="29" spans="2:74" ht="15.75" customHeight="1">
      <c r="D29" s="2" t="s">
        <v>30</v>
      </c>
      <c r="AD29" s="1" t="str">
        <f>IF(AND($F26="",$V26+$V27&gt;0),"事業の種類を選択してください。","")</f>
        <v/>
      </c>
      <c r="AN29" s="829">
        <f>IF(AN26=0,0,AN26+IF(AN28=0,AN27,AN28))</f>
        <v>0</v>
      </c>
      <c r="AO29" s="829"/>
      <c r="AP29" s="829"/>
      <c r="AQ29" s="829"/>
      <c r="AR29" s="829"/>
      <c r="BF29" s="756">
        <v>14</v>
      </c>
      <c r="BG29" s="772">
        <f t="shared" si="1"/>
        <v>552</v>
      </c>
      <c r="BH29" s="772">
        <f t="shared" si="1"/>
        <v>568</v>
      </c>
      <c r="BI29" s="757" t="str">
        <f ca="1">IF(COUNTA(INDIRECT(ADDRESS(BG29,2)):INDIRECT(ADDRESS(BH29,2)))&gt;0,COUNTA(INDIRECT(ADDRESS(BG29,2)):INDIRECT(ADDRESS(BH29,2))),"")</f>
        <v/>
      </c>
      <c r="BJ29" s="22"/>
    </row>
    <row r="30" spans="2:74" ht="15" customHeight="1">
      <c r="AG30" s="9"/>
      <c r="AI30" s="10" t="s">
        <v>867</v>
      </c>
      <c r="AJ30" s="979"/>
      <c r="AK30" s="979"/>
      <c r="AL30" s="979"/>
      <c r="AM30" s="950" t="s">
        <v>361</v>
      </c>
      <c r="AN30" s="950"/>
      <c r="AO30" s="980"/>
      <c r="AP30" s="980"/>
      <c r="AQ30" s="980"/>
      <c r="AR30" s="980"/>
      <c r="AS30" s="11" t="s">
        <v>839</v>
      </c>
      <c r="AV30" s="24"/>
      <c r="BF30" s="756">
        <v>15</v>
      </c>
      <c r="BG30" s="772">
        <f t="shared" si="1"/>
        <v>593</v>
      </c>
      <c r="BH30" s="772">
        <f t="shared" si="1"/>
        <v>609</v>
      </c>
      <c r="BI30" s="757" t="str">
        <f ca="1">IF(COUNTA(INDIRECT(ADDRESS(BG30,2)):INDIRECT(ADDRESS(BH30,2)))&gt;0,COUNTA(INDIRECT(ADDRESS(BG30,2)):INDIRECT(ADDRESS(BH30,2))),"")</f>
        <v/>
      </c>
      <c r="BJ30" s="22"/>
    </row>
    <row r="31" spans="2:74" ht="15" customHeight="1">
      <c r="D31" s="977">
        <v>5</v>
      </c>
      <c r="E31" s="977"/>
      <c r="F31" s="12" t="s">
        <v>8</v>
      </c>
      <c r="G31" s="977">
        <v>4</v>
      </c>
      <c r="H31" s="977"/>
      <c r="I31" s="12" t="s">
        <v>9</v>
      </c>
      <c r="J31" s="977">
        <v>1</v>
      </c>
      <c r="K31" s="977"/>
      <c r="L31" s="12" t="s">
        <v>31</v>
      </c>
      <c r="AG31" s="13"/>
      <c r="AI31" s="10" t="s">
        <v>890</v>
      </c>
      <c r="AJ31" s="980"/>
      <c r="AK31" s="980"/>
      <c r="AL31" s="11" t="s">
        <v>361</v>
      </c>
      <c r="AM31" s="980"/>
      <c r="AN31" s="980"/>
      <c r="AO31" s="11" t="s">
        <v>838</v>
      </c>
      <c r="AP31" s="980"/>
      <c r="AQ31" s="980"/>
      <c r="AR31" s="980"/>
      <c r="AS31" s="11" t="s">
        <v>839</v>
      </c>
      <c r="BF31" s="756">
        <v>16</v>
      </c>
      <c r="BG31" s="772">
        <f t="shared" si="1"/>
        <v>634</v>
      </c>
      <c r="BH31" s="772">
        <f t="shared" si="1"/>
        <v>650</v>
      </c>
      <c r="BI31" s="757" t="str">
        <f ca="1">IF(COUNTA(INDIRECT(ADDRESS(BG31,2)):INDIRECT(ADDRESS(BH31,2)))&gt;0,COUNTA(INDIRECT(ADDRESS(BG31,2)):INDIRECT(ADDRESS(BH31,2))),"")</f>
        <v/>
      </c>
      <c r="BJ31" s="22"/>
    </row>
    <row r="32" spans="2:74" ht="18" customHeight="1">
      <c r="D32" s="9"/>
      <c r="E32" s="9"/>
      <c r="F32" s="9"/>
      <c r="G32" s="9"/>
      <c r="AA32" s="973" t="s">
        <v>32</v>
      </c>
      <c r="AB32" s="973"/>
      <c r="AC32" s="974"/>
      <c r="AD32" s="974"/>
      <c r="AE32" s="974"/>
      <c r="AF32" s="974"/>
      <c r="AG32" s="974"/>
      <c r="AH32" s="974"/>
      <c r="AI32" s="974"/>
      <c r="AJ32" s="974"/>
      <c r="AK32" s="974"/>
      <c r="AL32" s="974"/>
      <c r="AM32" s="974"/>
      <c r="AN32" s="974"/>
      <c r="AO32" s="974"/>
      <c r="AP32" s="974"/>
      <c r="AQ32" s="974"/>
      <c r="AR32" s="974"/>
      <c r="AS32" s="974"/>
      <c r="BF32" s="756">
        <v>17</v>
      </c>
      <c r="BG32" s="772">
        <f t="shared" si="1"/>
        <v>675</v>
      </c>
      <c r="BH32" s="772">
        <f t="shared" si="1"/>
        <v>691</v>
      </c>
      <c r="BI32" s="757" t="str">
        <f ca="1">IF(COUNTA(INDIRECT(ADDRESS(BG32,2)):INDIRECT(ADDRESS(BH32,2)))&gt;0,COUNTA(INDIRECT(ADDRESS(BG32,2)):INDIRECT(ADDRESS(BH32,2))),"")</f>
        <v/>
      </c>
      <c r="BJ32" s="22"/>
    </row>
    <row r="33" spans="2:62" ht="15" customHeight="1">
      <c r="D33" s="9"/>
      <c r="E33" s="9"/>
      <c r="F33" s="9"/>
      <c r="G33" s="9"/>
      <c r="H33" s="3"/>
      <c r="X33" s="975" t="s">
        <v>33</v>
      </c>
      <c r="Y33" s="975"/>
      <c r="Z33" s="975"/>
      <c r="AA33" s="2"/>
      <c r="AB33" s="2"/>
      <c r="AC33" s="976"/>
      <c r="AD33" s="976"/>
      <c r="AE33" s="976"/>
      <c r="AF33" s="976"/>
      <c r="AG33" s="976"/>
      <c r="AH33" s="976"/>
      <c r="AI33" s="976"/>
      <c r="AJ33" s="976"/>
      <c r="AK33" s="976"/>
      <c r="AL33" s="976"/>
      <c r="AM33" s="976"/>
      <c r="AN33" s="976"/>
      <c r="AS33" s="14"/>
      <c r="BF33" s="756">
        <v>18</v>
      </c>
      <c r="BG33" s="772">
        <f t="shared" si="1"/>
        <v>716</v>
      </c>
      <c r="BH33" s="772">
        <f t="shared" si="1"/>
        <v>732</v>
      </c>
      <c r="BI33" s="757" t="str">
        <f ca="1">IF(COUNTA(INDIRECT(ADDRESS(BG33,2)):INDIRECT(ADDRESS(BH33,2)))&gt;0,COUNTA(INDIRECT(ADDRESS(BG33,2)):INDIRECT(ADDRESS(BH33,2))),"")</f>
        <v/>
      </c>
      <c r="BJ33" s="22"/>
    </row>
    <row r="34" spans="2:62" ht="15" customHeight="1">
      <c r="D34" s="977"/>
      <c r="E34" s="977"/>
      <c r="F34" s="977"/>
      <c r="G34" s="977"/>
      <c r="H34" s="12" t="s">
        <v>34</v>
      </c>
      <c r="I34" s="12"/>
      <c r="J34" s="12"/>
      <c r="K34" s="12"/>
      <c r="L34" s="12"/>
      <c r="M34" s="12"/>
      <c r="N34" s="12"/>
      <c r="O34" s="12"/>
      <c r="P34" s="12"/>
      <c r="Q34" s="12"/>
      <c r="R34" s="15"/>
      <c r="S34" s="12"/>
      <c r="Y34" s="9"/>
      <c r="Z34" s="9"/>
      <c r="AA34" s="973" t="s">
        <v>35</v>
      </c>
      <c r="AB34" s="973"/>
      <c r="AC34" s="978"/>
      <c r="AD34" s="978"/>
      <c r="AE34" s="978"/>
      <c r="AF34" s="978"/>
      <c r="AG34" s="978"/>
      <c r="AH34" s="978"/>
      <c r="AI34" s="978"/>
      <c r="AJ34" s="978"/>
      <c r="AK34" s="978"/>
      <c r="AL34" s="978"/>
      <c r="AM34" s="978"/>
      <c r="AN34" s="978"/>
      <c r="AO34" s="34"/>
      <c r="AP34" s="34"/>
      <c r="AQ34" s="34"/>
      <c r="AR34" s="34"/>
      <c r="AS34" s="689"/>
      <c r="BF34" s="756">
        <v>19</v>
      </c>
      <c r="BG34" s="772">
        <f t="shared" ref="BG34:BH45" si="9">BG33+$BJ$14</f>
        <v>757</v>
      </c>
      <c r="BH34" s="772">
        <f t="shared" si="9"/>
        <v>773</v>
      </c>
      <c r="BI34" s="757" t="str">
        <f ca="1">IF(COUNTA(INDIRECT(ADDRESS(BG34,2)):INDIRECT(ADDRESS(BH34,2)))&gt;0,COUNTA(INDIRECT(ADDRESS(BG34,2)):INDIRECT(ADDRESS(BH34,2))),"")</f>
        <v/>
      </c>
      <c r="BJ34" s="22"/>
    </row>
    <row r="35" spans="2:62" ht="15" customHeight="1">
      <c r="AC35" s="2"/>
      <c r="AD35" s="3" t="s">
        <v>870</v>
      </c>
      <c r="BF35" s="756">
        <v>20</v>
      </c>
      <c r="BG35" s="772">
        <f t="shared" si="9"/>
        <v>798</v>
      </c>
      <c r="BH35" s="772">
        <f t="shared" si="9"/>
        <v>814</v>
      </c>
      <c r="BI35" s="757" t="str">
        <f ca="1">IF(COUNTA(INDIRECT(ADDRESS(BG35,2)):INDIRECT(ADDRESS(BH35,2)))&gt;0,COUNTA(INDIRECT(ADDRESS(BG35,2)):INDIRECT(ADDRESS(BH35,2))),"")</f>
        <v/>
      </c>
      <c r="BJ35" s="22"/>
    </row>
    <row r="36" spans="2:62" ht="16.149999999999999" customHeight="1">
      <c r="D36" s="16" t="s">
        <v>36</v>
      </c>
      <c r="E36" s="16"/>
      <c r="F36" s="2"/>
      <c r="G36" s="2"/>
      <c r="H36" s="2"/>
      <c r="I36" s="2"/>
      <c r="J36" s="2"/>
      <c r="K36" s="2"/>
      <c r="L36" s="2"/>
      <c r="M36" s="2"/>
      <c r="N36" s="2"/>
      <c r="O36" s="2"/>
      <c r="P36" s="2"/>
      <c r="Q36" s="2"/>
      <c r="R36" s="2"/>
      <c r="S36" s="2"/>
      <c r="T36" s="2"/>
      <c r="U36" s="2"/>
      <c r="V36" s="2"/>
      <c r="W36" s="2"/>
      <c r="X36" s="2"/>
      <c r="AA36" s="985" t="s">
        <v>37</v>
      </c>
      <c r="AB36" s="986"/>
      <c r="AC36" s="991" t="s">
        <v>871</v>
      </c>
      <c r="AD36" s="992"/>
      <c r="AE36" s="992"/>
      <c r="AF36" s="992"/>
      <c r="AG36" s="992"/>
      <c r="AH36" s="993"/>
      <c r="AI36" s="17"/>
      <c r="AJ36" s="997" t="s">
        <v>891</v>
      </c>
      <c r="AK36" s="997"/>
      <c r="AL36" s="997"/>
      <c r="AM36" s="997"/>
      <c r="AN36" s="997"/>
      <c r="AO36" s="20"/>
      <c r="AP36" s="999" t="s">
        <v>873</v>
      </c>
      <c r="AQ36" s="1000"/>
      <c r="AR36" s="1000"/>
      <c r="AS36" s="1001"/>
      <c r="BF36" s="756">
        <v>21</v>
      </c>
      <c r="BG36" s="772">
        <f t="shared" si="9"/>
        <v>839</v>
      </c>
      <c r="BH36" s="772">
        <f t="shared" si="9"/>
        <v>855</v>
      </c>
      <c r="BI36" s="757" t="str">
        <f ca="1">IF(COUNTA(INDIRECT(ADDRESS(BG36,2)):INDIRECT(ADDRESS(BH36,2)))&gt;0,COUNTA(INDIRECT(ADDRESS(BG36,2)):INDIRECT(ADDRESS(BH36,2))),"")</f>
        <v/>
      </c>
      <c r="BJ36" s="22"/>
    </row>
    <row r="37" spans="2:62" ht="16.149999999999999" customHeight="1">
      <c r="D37" s="750" t="s">
        <v>874</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6">
        <v>22</v>
      </c>
      <c r="BG37" s="772">
        <f t="shared" si="9"/>
        <v>880</v>
      </c>
      <c r="BH37" s="772">
        <f t="shared" si="9"/>
        <v>896</v>
      </c>
      <c r="BI37" s="757" t="str">
        <f ca="1">IF(COUNTA(INDIRECT(ADDRESS(BG37,2)):INDIRECT(ADDRESS(BH37,2)))&gt;0,COUNTA(INDIRECT(ADDRESS(BG37,2)):INDIRECT(ADDRESS(BH37,2))),"")</f>
        <v/>
      </c>
      <c r="BJ37" s="22"/>
    </row>
    <row r="38" spans="2:62" ht="16.149999999999999" customHeight="1">
      <c r="D38" s="16" t="s">
        <v>892</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6">
        <v>23</v>
      </c>
      <c r="BG38" s="772">
        <f t="shared" si="9"/>
        <v>921</v>
      </c>
      <c r="BH38" s="772">
        <f t="shared" si="9"/>
        <v>937</v>
      </c>
      <c r="BI38" s="757"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6">
        <v>24</v>
      </c>
      <c r="BG39" s="772">
        <f t="shared" si="9"/>
        <v>962</v>
      </c>
      <c r="BH39" s="772">
        <f t="shared" si="9"/>
        <v>978</v>
      </c>
      <c r="BI39" s="757"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8"/>
      <c r="AD40" s="698"/>
      <c r="AE40" s="698"/>
      <c r="AF40" s="698"/>
      <c r="AG40" s="698"/>
      <c r="AH40" s="698"/>
      <c r="AI40" s="698"/>
      <c r="AJ40" s="698"/>
      <c r="AK40" s="698"/>
      <c r="AL40" s="698"/>
      <c r="AM40" s="698"/>
      <c r="AN40" s="698"/>
      <c r="AO40" s="11"/>
      <c r="AP40" s="698"/>
      <c r="AQ40" s="36"/>
      <c r="AR40" s="36"/>
      <c r="AS40" s="36"/>
      <c r="BF40" s="756">
        <v>25</v>
      </c>
      <c r="BG40" s="772">
        <f t="shared" si="9"/>
        <v>1003</v>
      </c>
      <c r="BH40" s="772">
        <f t="shared" si="9"/>
        <v>1019</v>
      </c>
      <c r="BI40" s="757" t="str">
        <f ca="1">IF(COUNTA(INDIRECT(ADDRESS(BG40,2)):INDIRECT(ADDRESS(BH40,2)))&gt;0,COUNTA(INDIRECT(ADDRESS(BG40,2)):INDIRECT(ADDRESS(BH40,2))),"")</f>
        <v/>
      </c>
      <c r="BJ40" s="22"/>
    </row>
    <row r="41" spans="2:62" ht="9" customHeight="1">
      <c r="AQ41" s="37"/>
      <c r="AR41" s="37"/>
      <c r="AS41" s="37"/>
      <c r="BF41" s="756">
        <v>26</v>
      </c>
      <c r="BG41" s="772">
        <f t="shared" si="9"/>
        <v>1044</v>
      </c>
      <c r="BH41" s="772">
        <f t="shared" si="9"/>
        <v>1060</v>
      </c>
      <c r="BI41" s="757" t="str">
        <f ca="1">IF(COUNTA(INDIRECT(ADDRESS(BG41,2)):INDIRECT(ADDRESS(BH41,2)))&gt;0,COUNTA(INDIRECT(ADDRESS(BG41,2)):INDIRECT(ADDRESS(BH41,2))),"")</f>
        <v/>
      </c>
      <c r="BJ41" s="22"/>
    </row>
    <row r="42" spans="2:62" ht="7.5" customHeight="1">
      <c r="X42" s="3"/>
      <c r="Y42" s="3"/>
      <c r="BF42" s="756">
        <v>27</v>
      </c>
      <c r="BG42" s="772">
        <f t="shared" si="9"/>
        <v>1085</v>
      </c>
      <c r="BH42" s="772">
        <f t="shared" si="9"/>
        <v>1101</v>
      </c>
      <c r="BI42" s="757" t="str">
        <f ca="1">IF(COUNTA(INDIRECT(ADDRESS(BG42,2)):INDIRECT(ADDRESS(BH42,2)))&gt;0,COUNTA(INDIRECT(ADDRESS(BG42,2)):INDIRECT(ADDRESS(BH42,2))),"")</f>
        <v/>
      </c>
      <c r="BJ42" s="22"/>
    </row>
    <row r="43" spans="2:62" ht="10.5" customHeight="1">
      <c r="X43" s="3"/>
      <c r="Y43" s="3"/>
      <c r="BF43" s="756">
        <v>28</v>
      </c>
      <c r="BG43" s="772">
        <f t="shared" si="9"/>
        <v>1126</v>
      </c>
      <c r="BH43" s="772">
        <f t="shared" si="9"/>
        <v>1142</v>
      </c>
      <c r="BI43" s="757" t="str">
        <f ca="1">IF(COUNTA(INDIRECT(ADDRESS(BG43,2)):INDIRECT(ADDRESS(BH43,2)))&gt;0,COUNTA(INDIRECT(ADDRESS(BG43,2)):INDIRECT(ADDRESS(BH43,2))),"")</f>
        <v/>
      </c>
      <c r="BJ43" s="22"/>
    </row>
    <row r="44" spans="2:62" ht="5.25" customHeight="1">
      <c r="X44" s="3"/>
      <c r="Y44" s="3"/>
      <c r="BF44" s="756">
        <v>29</v>
      </c>
      <c r="BG44" s="772">
        <f t="shared" si="9"/>
        <v>1167</v>
      </c>
      <c r="BH44" s="772">
        <f t="shared" si="9"/>
        <v>1183</v>
      </c>
      <c r="BI44" s="757" t="str">
        <f ca="1">IF(COUNTA(INDIRECT(ADDRESS(BG44,2)):INDIRECT(ADDRESS(BH44,2)))&gt;0,COUNTA(INDIRECT(ADDRESS(BG44,2)):INDIRECT(ADDRESS(BH44,2))),"")</f>
        <v/>
      </c>
      <c r="BJ44" s="22"/>
    </row>
    <row r="45" spans="2:62" ht="5.25" customHeight="1" thickBot="1">
      <c r="X45" s="3"/>
      <c r="Y45" s="3"/>
      <c r="BF45" s="791">
        <v>30</v>
      </c>
      <c r="BG45" s="792">
        <f t="shared" si="9"/>
        <v>1208</v>
      </c>
      <c r="BH45" s="792">
        <f t="shared" si="9"/>
        <v>1224</v>
      </c>
      <c r="BI45" s="793"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43</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893</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3"/>
      <c r="AN51" s="703"/>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10</v>
      </c>
      <c r="C53" s="836"/>
      <c r="D53" s="836"/>
      <c r="E53" s="836"/>
      <c r="F53" s="836"/>
      <c r="G53" s="836"/>
      <c r="H53" s="836"/>
      <c r="I53" s="836"/>
      <c r="J53" s="840" t="s">
        <v>18</v>
      </c>
      <c r="K53" s="840"/>
      <c r="L53" s="729" t="s">
        <v>11</v>
      </c>
      <c r="M53" s="840" t="s">
        <v>19</v>
      </c>
      <c r="N53" s="840"/>
      <c r="O53" s="841" t="s">
        <v>20</v>
      </c>
      <c r="P53" s="840"/>
      <c r="Q53" s="840"/>
      <c r="R53" s="840"/>
      <c r="S53" s="840"/>
      <c r="T53" s="840"/>
      <c r="U53" s="840" t="s">
        <v>21</v>
      </c>
      <c r="V53" s="840"/>
      <c r="W53" s="840"/>
      <c r="AD53" s="11"/>
      <c r="AE53" s="11"/>
      <c r="AF53" s="11"/>
      <c r="AG53" s="11"/>
      <c r="AH53" s="11"/>
      <c r="AI53" s="11"/>
      <c r="AJ53" s="11"/>
      <c r="AL53" s="981">
        <f>$AL$9</f>
        <v>0</v>
      </c>
      <c r="AM53" s="843"/>
      <c r="AN53" s="914" t="s">
        <v>12</v>
      </c>
      <c r="AO53" s="914"/>
      <c r="AP53" s="843">
        <v>2</v>
      </c>
      <c r="AQ53" s="843"/>
      <c r="AR53" s="914" t="s">
        <v>13</v>
      </c>
      <c r="AS53" s="917"/>
    </row>
    <row r="54" spans="2:74"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44</v>
      </c>
      <c r="C57" s="891"/>
      <c r="D57" s="891"/>
      <c r="E57" s="891"/>
      <c r="F57" s="891"/>
      <c r="G57" s="891"/>
      <c r="H57" s="891"/>
      <c r="I57" s="892"/>
      <c r="J57" s="890" t="s">
        <v>14</v>
      </c>
      <c r="K57" s="891"/>
      <c r="L57" s="891"/>
      <c r="M57" s="891"/>
      <c r="N57" s="899"/>
      <c r="O57" s="902" t="s">
        <v>45</v>
      </c>
      <c r="P57" s="891"/>
      <c r="Q57" s="891"/>
      <c r="R57" s="891"/>
      <c r="S57" s="891"/>
      <c r="T57" s="891"/>
      <c r="U57" s="892"/>
      <c r="V57" s="730" t="s">
        <v>876</v>
      </c>
      <c r="W57" s="731"/>
      <c r="X57" s="731"/>
      <c r="Y57" s="905" t="s">
        <v>894</v>
      </c>
      <c r="Z57" s="905"/>
      <c r="AA57" s="905"/>
      <c r="AB57" s="905"/>
      <c r="AC57" s="905"/>
      <c r="AD57" s="905"/>
      <c r="AE57" s="905"/>
      <c r="AF57" s="905"/>
      <c r="AG57" s="905"/>
      <c r="AH57" s="905"/>
      <c r="AI57" s="731"/>
      <c r="AJ57" s="731"/>
      <c r="AK57" s="732"/>
      <c r="AL57" s="1034" t="s">
        <v>524</v>
      </c>
      <c r="AM57" s="1034"/>
      <c r="AN57" s="906" t="s">
        <v>878</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15</v>
      </c>
      <c r="W58" s="853"/>
      <c r="X58" s="853"/>
      <c r="Y58" s="854"/>
      <c r="Z58" s="858" t="s">
        <v>24</v>
      </c>
      <c r="AA58" s="859"/>
      <c r="AB58" s="859"/>
      <c r="AC58" s="860"/>
      <c r="AD58" s="864" t="s">
        <v>25</v>
      </c>
      <c r="AE58" s="865"/>
      <c r="AF58" s="865"/>
      <c r="AG58" s="866"/>
      <c r="AH58" s="870" t="s">
        <v>174</v>
      </c>
      <c r="AI58" s="871"/>
      <c r="AJ58" s="871"/>
      <c r="AK58" s="872"/>
      <c r="AL58" s="1035" t="s">
        <v>525</v>
      </c>
      <c r="AM58" s="1035"/>
      <c r="AN58" s="880" t="s">
        <v>27</v>
      </c>
      <c r="AO58" s="881"/>
      <c r="AP58" s="881"/>
      <c r="AQ58" s="881"/>
      <c r="AR58" s="882"/>
      <c r="AS58" s="883"/>
      <c r="AY58" s="754" t="s">
        <v>551</v>
      </c>
      <c r="AZ58" s="754" t="s">
        <v>551</v>
      </c>
      <c r="BA58" s="754" t="s">
        <v>549</v>
      </c>
      <c r="BB58" s="884" t="s">
        <v>550</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4"/>
      <c r="AZ59" s="465" t="s">
        <v>545</v>
      </c>
      <c r="BA59" s="465" t="s">
        <v>548</v>
      </c>
      <c r="BB59" s="755" t="s">
        <v>546</v>
      </c>
      <c r="BC59" s="465" t="s">
        <v>545</v>
      </c>
      <c r="BL59" s="22" t="s">
        <v>556</v>
      </c>
      <c r="BM59" s="22" t="s">
        <v>260</v>
      </c>
    </row>
    <row r="60" spans="2:74" ht="18" customHeight="1">
      <c r="B60" s="936"/>
      <c r="C60" s="937"/>
      <c r="D60" s="937"/>
      <c r="E60" s="937"/>
      <c r="F60" s="937"/>
      <c r="G60" s="937"/>
      <c r="H60" s="937"/>
      <c r="I60" s="938"/>
      <c r="J60" s="936"/>
      <c r="K60" s="937"/>
      <c r="L60" s="937"/>
      <c r="M60" s="937"/>
      <c r="N60" s="942"/>
      <c r="O60" s="758"/>
      <c r="P60" s="736" t="s">
        <v>39</v>
      </c>
      <c r="Q60" s="759"/>
      <c r="R60" s="736" t="s">
        <v>9</v>
      </c>
      <c r="S60" s="760"/>
      <c r="T60" s="944" t="s">
        <v>913</v>
      </c>
      <c r="U60" s="944"/>
      <c r="V60" s="945"/>
      <c r="W60" s="946"/>
      <c r="X60" s="946"/>
      <c r="Y60" s="794" t="s">
        <v>16</v>
      </c>
      <c r="Z60" s="795"/>
      <c r="AA60" s="796"/>
      <c r="AB60" s="796"/>
      <c r="AC60" s="797" t="s">
        <v>16</v>
      </c>
      <c r="AD60" s="795"/>
      <c r="AE60" s="796"/>
      <c r="AF60" s="796"/>
      <c r="AG60" s="798" t="s">
        <v>16</v>
      </c>
      <c r="AH60" s="947">
        <f>IF(V60="賃金で算定",V61+Z61-AD61,0)</f>
        <v>0</v>
      </c>
      <c r="AI60" s="948"/>
      <c r="AJ60" s="948"/>
      <c r="AK60" s="949"/>
      <c r="AL60" s="765"/>
      <c r="AM60" s="766"/>
      <c r="AN60" s="827"/>
      <c r="AO60" s="828"/>
      <c r="AP60" s="828"/>
      <c r="AQ60" s="828"/>
      <c r="AR60" s="828"/>
      <c r="AS60" s="798" t="s">
        <v>16</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7"/>
      <c r="AZ60" s="768"/>
      <c r="BA60" s="769">
        <f>AN60</f>
        <v>0</v>
      </c>
      <c r="BB60" s="768"/>
      <c r="BC60" s="768"/>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8</v>
      </c>
      <c r="Q61" s="23"/>
      <c r="R61" s="11" t="s">
        <v>9</v>
      </c>
      <c r="S61" s="220"/>
      <c r="T61" s="950" t="s">
        <v>29</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90"/>
      <c r="AV61" s="24"/>
      <c r="AW61" s="25"/>
      <c r="AY61" s="467">
        <f>AH61</f>
        <v>0</v>
      </c>
      <c r="AZ61" s="466">
        <f>IF(AV60&lt;=設定シート!C$85,AH61,IF(AND(AV60&gt;=設定シート!E$85,AV60&lt;=設定シート!G$85),AH61*105/108,AH61))</f>
        <v>0</v>
      </c>
      <c r="BA61" s="465"/>
      <c r="BB61" s="466">
        <f>IF($AL61="賃金で算定",0,INT(AY61*$AL61/100))</f>
        <v>0</v>
      </c>
      <c r="BC61" s="466">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8"/>
      <c r="P62" s="736" t="s">
        <v>39</v>
      </c>
      <c r="Q62" s="759"/>
      <c r="R62" s="736" t="s">
        <v>9</v>
      </c>
      <c r="S62" s="760"/>
      <c r="T62" s="944" t="s">
        <v>913</v>
      </c>
      <c r="U62" s="944"/>
      <c r="V62" s="945"/>
      <c r="W62" s="946"/>
      <c r="X62" s="946"/>
      <c r="Y62" s="799"/>
      <c r="Z62" s="776"/>
      <c r="AA62" s="777"/>
      <c r="AB62" s="777"/>
      <c r="AC62" s="775"/>
      <c r="AD62" s="776"/>
      <c r="AE62" s="777"/>
      <c r="AF62" s="777"/>
      <c r="AG62" s="778"/>
      <c r="AH62" s="947">
        <f>IF(V62="賃金で算定",V63+Z63-AD63,0)</f>
        <v>0</v>
      </c>
      <c r="AI62" s="948"/>
      <c r="AJ62" s="948"/>
      <c r="AK62" s="949"/>
      <c r="AL62" s="765"/>
      <c r="AM62" s="766"/>
      <c r="AN62" s="827"/>
      <c r="AO62" s="828"/>
      <c r="AP62" s="828"/>
      <c r="AQ62" s="828"/>
      <c r="AR62" s="828"/>
      <c r="AS62" s="779"/>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7"/>
      <c r="AZ62" s="768"/>
      <c r="BA62" s="769">
        <f t="shared" ref="BA62" si="10">AN62</f>
        <v>0</v>
      </c>
      <c r="BB62" s="768"/>
      <c r="BC62" s="768"/>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8</v>
      </c>
      <c r="Q63" s="23"/>
      <c r="R63" s="11" t="s">
        <v>9</v>
      </c>
      <c r="S63" s="220"/>
      <c r="T63" s="950" t="s">
        <v>29</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90"/>
      <c r="AV63" s="24"/>
      <c r="AW63" s="25"/>
      <c r="AY63" s="467">
        <f t="shared" ref="AY63" si="11">AH63</f>
        <v>0</v>
      </c>
      <c r="AZ63" s="466">
        <f>IF(AV62&lt;=設定シート!C$85,AH63,IF(AND(AV62&gt;=設定シート!E$85,AV62&lt;=設定シート!G$85),AH63*105/108,AH63))</f>
        <v>0</v>
      </c>
      <c r="BA63" s="465"/>
      <c r="BB63" s="466">
        <f t="shared" ref="BB63" si="12">IF($AL63="賃金で算定",0,INT(AY63*$AL63/100))</f>
        <v>0</v>
      </c>
      <c r="BC63" s="466">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8"/>
      <c r="P64" s="736" t="s">
        <v>39</v>
      </c>
      <c r="Q64" s="759"/>
      <c r="R64" s="736" t="s">
        <v>9</v>
      </c>
      <c r="S64" s="760"/>
      <c r="T64" s="944" t="s">
        <v>913</v>
      </c>
      <c r="U64" s="944"/>
      <c r="V64" s="945"/>
      <c r="W64" s="946"/>
      <c r="X64" s="946"/>
      <c r="Y64" s="799"/>
      <c r="Z64" s="776"/>
      <c r="AA64" s="777"/>
      <c r="AB64" s="777"/>
      <c r="AC64" s="775"/>
      <c r="AD64" s="776"/>
      <c r="AE64" s="777"/>
      <c r="AF64" s="777"/>
      <c r="AG64" s="778"/>
      <c r="AH64" s="947">
        <f>IF(V64="賃金で算定",V65+Z65-AD65,0)</f>
        <v>0</v>
      </c>
      <c r="AI64" s="948"/>
      <c r="AJ64" s="948"/>
      <c r="AK64" s="949"/>
      <c r="AL64" s="765"/>
      <c r="AM64" s="766"/>
      <c r="AN64" s="827"/>
      <c r="AO64" s="828"/>
      <c r="AP64" s="828"/>
      <c r="AQ64" s="828"/>
      <c r="AR64" s="828"/>
      <c r="AS64" s="779"/>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7"/>
      <c r="AZ64" s="768"/>
      <c r="BA64" s="769">
        <f t="shared" ref="BA64" si="13">AN64</f>
        <v>0</v>
      </c>
      <c r="BB64" s="768"/>
      <c r="BC64" s="768"/>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8</v>
      </c>
      <c r="Q65" s="23"/>
      <c r="R65" s="11" t="s">
        <v>9</v>
      </c>
      <c r="S65" s="220"/>
      <c r="T65" s="950" t="s">
        <v>29</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90"/>
      <c r="AV65" s="24"/>
      <c r="AW65" s="25"/>
      <c r="AY65" s="467">
        <f t="shared" ref="AY65" si="14">AH65</f>
        <v>0</v>
      </c>
      <c r="AZ65" s="466">
        <f>IF(AV64&lt;=設定シート!C$85,AH65,IF(AND(AV64&gt;=設定シート!E$85,AV64&lt;=設定シート!G$85),AH65*105/108,AH65))</f>
        <v>0</v>
      </c>
      <c r="BA65" s="465"/>
      <c r="BB65" s="466">
        <f t="shared" ref="BB65" si="15">IF($AL65="賃金で算定",0,INT(AY65*$AL65/100))</f>
        <v>0</v>
      </c>
      <c r="BC65" s="466">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8"/>
      <c r="P66" s="736" t="s">
        <v>39</v>
      </c>
      <c r="Q66" s="759"/>
      <c r="R66" s="736" t="s">
        <v>9</v>
      </c>
      <c r="S66" s="760"/>
      <c r="T66" s="944" t="s">
        <v>913</v>
      </c>
      <c r="U66" s="944"/>
      <c r="V66" s="945"/>
      <c r="W66" s="946"/>
      <c r="X66" s="946"/>
      <c r="Y66" s="29"/>
      <c r="Z66" s="782"/>
      <c r="AA66" s="688"/>
      <c r="AB66" s="688"/>
      <c r="AC66" s="21"/>
      <c r="AD66" s="782"/>
      <c r="AE66" s="688"/>
      <c r="AF66" s="688"/>
      <c r="AG66" s="783"/>
      <c r="AH66" s="947">
        <f>IF(V66="賃金で算定",V67+Z67-AD67,0)</f>
        <v>0</v>
      </c>
      <c r="AI66" s="948"/>
      <c r="AJ66" s="948"/>
      <c r="AK66" s="949"/>
      <c r="AL66" s="765"/>
      <c r="AM66" s="766"/>
      <c r="AN66" s="827"/>
      <c r="AO66" s="828"/>
      <c r="AP66" s="828"/>
      <c r="AQ66" s="828"/>
      <c r="AR66" s="828"/>
      <c r="AS66" s="779"/>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7"/>
      <c r="AZ66" s="768"/>
      <c r="BA66" s="769">
        <f t="shared" ref="BA66" si="16">AN66</f>
        <v>0</v>
      </c>
      <c r="BB66" s="768"/>
      <c r="BC66" s="768"/>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8</v>
      </c>
      <c r="Q67" s="23"/>
      <c r="R67" s="11" t="s">
        <v>9</v>
      </c>
      <c r="S67" s="220"/>
      <c r="T67" s="950" t="s">
        <v>29</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90"/>
      <c r="AV67" s="24"/>
      <c r="AW67" s="25"/>
      <c r="AY67" s="467">
        <f t="shared" ref="AY67" si="17">AH67</f>
        <v>0</v>
      </c>
      <c r="AZ67" s="466">
        <f>IF(AV66&lt;=設定シート!C$85,AH67,IF(AND(AV66&gt;=設定シート!E$85,AV66&lt;=設定シート!G$85),AH67*105/108,AH67))</f>
        <v>0</v>
      </c>
      <c r="BA67" s="465"/>
      <c r="BB67" s="466">
        <f t="shared" ref="BB67" si="18">IF($AL67="賃金で算定",0,INT(AY67*$AL67/100))</f>
        <v>0</v>
      </c>
      <c r="BC67" s="466">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8"/>
      <c r="P68" s="736" t="s">
        <v>39</v>
      </c>
      <c r="Q68" s="759"/>
      <c r="R68" s="736" t="s">
        <v>9</v>
      </c>
      <c r="S68" s="760"/>
      <c r="T68" s="944" t="s">
        <v>913</v>
      </c>
      <c r="U68" s="944"/>
      <c r="V68" s="945"/>
      <c r="W68" s="946"/>
      <c r="X68" s="946"/>
      <c r="Y68" s="799"/>
      <c r="Z68" s="776"/>
      <c r="AA68" s="777"/>
      <c r="AB68" s="777"/>
      <c r="AC68" s="775"/>
      <c r="AD68" s="776"/>
      <c r="AE68" s="777"/>
      <c r="AF68" s="777"/>
      <c r="AG68" s="778"/>
      <c r="AH68" s="947">
        <f>IF(V68="賃金で算定",V69+Z69-AD69,0)</f>
        <v>0</v>
      </c>
      <c r="AI68" s="948"/>
      <c r="AJ68" s="948"/>
      <c r="AK68" s="949"/>
      <c r="AL68" s="765"/>
      <c r="AM68" s="766"/>
      <c r="AN68" s="827"/>
      <c r="AO68" s="828"/>
      <c r="AP68" s="828"/>
      <c r="AQ68" s="828"/>
      <c r="AR68" s="828"/>
      <c r="AS68" s="779"/>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7"/>
      <c r="AZ68" s="768"/>
      <c r="BA68" s="769">
        <f t="shared" ref="BA68" si="19">AN68</f>
        <v>0</v>
      </c>
      <c r="BB68" s="768"/>
      <c r="BC68" s="768"/>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8</v>
      </c>
      <c r="Q69" s="23"/>
      <c r="R69" s="11" t="s">
        <v>9</v>
      </c>
      <c r="S69" s="220"/>
      <c r="T69" s="950" t="s">
        <v>29</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90"/>
      <c r="AV69" s="24"/>
      <c r="AW69" s="25"/>
      <c r="AY69" s="467">
        <f t="shared" ref="AY69" si="20">AH69</f>
        <v>0</v>
      </c>
      <c r="AZ69" s="466">
        <f>IF(AV68&lt;=設定シート!C$85,AH69,IF(AND(AV68&gt;=設定シート!E$85,AV68&lt;=設定シート!G$85),AH69*105/108,AH69))</f>
        <v>0</v>
      </c>
      <c r="BA69" s="465"/>
      <c r="BB69" s="466">
        <f t="shared" ref="BB69" si="21">IF($AL69="賃金で算定",0,INT(AY69*$AL69/100))</f>
        <v>0</v>
      </c>
      <c r="BC69" s="466">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8"/>
      <c r="P70" s="736" t="s">
        <v>39</v>
      </c>
      <c r="Q70" s="759"/>
      <c r="R70" s="736" t="s">
        <v>9</v>
      </c>
      <c r="S70" s="760"/>
      <c r="T70" s="944" t="s">
        <v>913</v>
      </c>
      <c r="U70" s="944"/>
      <c r="V70" s="945"/>
      <c r="W70" s="946"/>
      <c r="X70" s="946"/>
      <c r="Y70" s="799"/>
      <c r="Z70" s="776"/>
      <c r="AA70" s="777"/>
      <c r="AB70" s="777"/>
      <c r="AC70" s="775"/>
      <c r="AD70" s="776"/>
      <c r="AE70" s="777"/>
      <c r="AF70" s="777"/>
      <c r="AG70" s="778"/>
      <c r="AH70" s="947">
        <f>IF(V70="賃金で算定",V71+Z71-AD71,0)</f>
        <v>0</v>
      </c>
      <c r="AI70" s="948"/>
      <c r="AJ70" s="948"/>
      <c r="AK70" s="949"/>
      <c r="AL70" s="765"/>
      <c r="AM70" s="766"/>
      <c r="AN70" s="827"/>
      <c r="AO70" s="828"/>
      <c r="AP70" s="828"/>
      <c r="AQ70" s="828"/>
      <c r="AR70" s="828"/>
      <c r="AS70" s="779"/>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7"/>
      <c r="AZ70" s="768"/>
      <c r="BA70" s="769">
        <f t="shared" ref="BA70" si="22">AN70</f>
        <v>0</v>
      </c>
      <c r="BB70" s="768"/>
      <c r="BC70" s="768"/>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8</v>
      </c>
      <c r="Q71" s="23"/>
      <c r="R71" s="11" t="s">
        <v>9</v>
      </c>
      <c r="S71" s="220"/>
      <c r="T71" s="950" t="s">
        <v>29</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90"/>
      <c r="AV71" s="24"/>
      <c r="AW71" s="25"/>
      <c r="AY71" s="467">
        <f t="shared" ref="AY71" si="23">AH71</f>
        <v>0</v>
      </c>
      <c r="AZ71" s="466">
        <f>IF(AV70&lt;=設定シート!C$85,AH71,IF(AND(AV70&gt;=設定シート!E$85,AV70&lt;=設定シート!G$85),AH71*105/108,AH71))</f>
        <v>0</v>
      </c>
      <c r="BA71" s="465"/>
      <c r="BB71" s="466">
        <f t="shared" ref="BB71" si="24">IF($AL71="賃金で算定",0,INT(AY71*$AL71/100))</f>
        <v>0</v>
      </c>
      <c r="BC71" s="466">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8"/>
      <c r="P72" s="736" t="s">
        <v>39</v>
      </c>
      <c r="Q72" s="759"/>
      <c r="R72" s="736" t="s">
        <v>9</v>
      </c>
      <c r="S72" s="760"/>
      <c r="T72" s="944" t="s">
        <v>913</v>
      </c>
      <c r="U72" s="944"/>
      <c r="V72" s="945"/>
      <c r="W72" s="946"/>
      <c r="X72" s="946"/>
      <c r="Y72" s="799"/>
      <c r="Z72" s="776"/>
      <c r="AA72" s="777"/>
      <c r="AB72" s="777"/>
      <c r="AC72" s="775"/>
      <c r="AD72" s="776"/>
      <c r="AE72" s="777"/>
      <c r="AF72" s="777"/>
      <c r="AG72" s="778"/>
      <c r="AH72" s="947">
        <f>IF(V72="賃金で算定",V73+Z73-AD73,0)</f>
        <v>0</v>
      </c>
      <c r="AI72" s="948"/>
      <c r="AJ72" s="948"/>
      <c r="AK72" s="949"/>
      <c r="AL72" s="765"/>
      <c r="AM72" s="766"/>
      <c r="AN72" s="827"/>
      <c r="AO72" s="828"/>
      <c r="AP72" s="828"/>
      <c r="AQ72" s="828"/>
      <c r="AR72" s="828"/>
      <c r="AS72" s="779"/>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7"/>
      <c r="AZ72" s="768"/>
      <c r="BA72" s="769">
        <f t="shared" ref="BA72" si="25">AN72</f>
        <v>0</v>
      </c>
      <c r="BB72" s="768"/>
      <c r="BC72" s="768"/>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8</v>
      </c>
      <c r="Q73" s="23"/>
      <c r="R73" s="11" t="s">
        <v>9</v>
      </c>
      <c r="S73" s="220"/>
      <c r="T73" s="950" t="s">
        <v>29</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90"/>
      <c r="AV73" s="24"/>
      <c r="AW73" s="25"/>
      <c r="AY73" s="467">
        <f t="shared" ref="AY73" si="26">AH73</f>
        <v>0</v>
      </c>
      <c r="AZ73" s="466">
        <f>IF(AV72&lt;=設定シート!C$85,AH73,IF(AND(AV72&gt;=設定シート!E$85,AV72&lt;=設定シート!G$85),AH73*105/108,AH73))</f>
        <v>0</v>
      </c>
      <c r="BA73" s="465"/>
      <c r="BB73" s="466">
        <f t="shared" ref="BB73" si="27">IF($AL73="賃金で算定",0,INT(AY73*$AL73/100))</f>
        <v>0</v>
      </c>
      <c r="BC73" s="466">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8"/>
      <c r="P74" s="736" t="s">
        <v>39</v>
      </c>
      <c r="Q74" s="759"/>
      <c r="R74" s="736" t="s">
        <v>9</v>
      </c>
      <c r="S74" s="760"/>
      <c r="T74" s="944" t="s">
        <v>913</v>
      </c>
      <c r="U74" s="944"/>
      <c r="V74" s="945"/>
      <c r="W74" s="946"/>
      <c r="X74" s="946"/>
      <c r="Y74" s="799"/>
      <c r="Z74" s="776"/>
      <c r="AA74" s="777"/>
      <c r="AB74" s="777"/>
      <c r="AC74" s="775"/>
      <c r="AD74" s="776"/>
      <c r="AE74" s="777"/>
      <c r="AF74" s="777"/>
      <c r="AG74" s="778"/>
      <c r="AH74" s="947">
        <f>IF(V74="賃金で算定",V75+Z75-AD75,0)</f>
        <v>0</v>
      </c>
      <c r="AI74" s="948"/>
      <c r="AJ74" s="948"/>
      <c r="AK74" s="949"/>
      <c r="AL74" s="765"/>
      <c r="AM74" s="766"/>
      <c r="AN74" s="827"/>
      <c r="AO74" s="828"/>
      <c r="AP74" s="828"/>
      <c r="AQ74" s="828"/>
      <c r="AR74" s="828"/>
      <c r="AS74" s="779"/>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7"/>
      <c r="AZ74" s="768"/>
      <c r="BA74" s="769">
        <f t="shared" ref="BA74" si="28">AN74</f>
        <v>0</v>
      </c>
      <c r="BB74" s="768"/>
      <c r="BC74" s="768"/>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8</v>
      </c>
      <c r="Q75" s="23"/>
      <c r="R75" s="11" t="s">
        <v>9</v>
      </c>
      <c r="S75" s="220"/>
      <c r="T75" s="950" t="s">
        <v>29</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90"/>
      <c r="AV75" s="24"/>
      <c r="AW75" s="25"/>
      <c r="AY75" s="467">
        <f t="shared" ref="AY75" si="29">AH75</f>
        <v>0</v>
      </c>
      <c r="AZ75" s="466">
        <f>IF(AV74&lt;=設定シート!C$85,AH75,IF(AND(AV74&gt;=設定シート!E$85,AV74&lt;=設定シート!G$85),AH75*105/108,AH75))</f>
        <v>0</v>
      </c>
      <c r="BA75" s="465"/>
      <c r="BB75" s="466">
        <f t="shared" ref="BB75" si="30">IF($AL75="賃金で算定",0,INT(AY75*$AL75/100))</f>
        <v>0</v>
      </c>
      <c r="BC75" s="466">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8"/>
      <c r="P76" s="736" t="s">
        <v>39</v>
      </c>
      <c r="Q76" s="759"/>
      <c r="R76" s="736" t="s">
        <v>9</v>
      </c>
      <c r="S76" s="760"/>
      <c r="T76" s="944" t="s">
        <v>913</v>
      </c>
      <c r="U76" s="944"/>
      <c r="V76" s="945"/>
      <c r="W76" s="946"/>
      <c r="X76" s="946"/>
      <c r="Y76" s="799"/>
      <c r="Z76" s="776"/>
      <c r="AA76" s="777"/>
      <c r="AB76" s="777"/>
      <c r="AC76" s="775"/>
      <c r="AD76" s="776"/>
      <c r="AE76" s="777"/>
      <c r="AF76" s="777"/>
      <c r="AG76" s="778"/>
      <c r="AH76" s="947">
        <f>IF(V76="賃金で算定",V77+Z77-AD77,0)</f>
        <v>0</v>
      </c>
      <c r="AI76" s="948"/>
      <c r="AJ76" s="948"/>
      <c r="AK76" s="949"/>
      <c r="AL76" s="765"/>
      <c r="AM76" s="766"/>
      <c r="AN76" s="827"/>
      <c r="AO76" s="828"/>
      <c r="AP76" s="828"/>
      <c r="AQ76" s="828"/>
      <c r="AR76" s="828"/>
      <c r="AS76" s="779"/>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7"/>
      <c r="AZ76" s="768"/>
      <c r="BA76" s="769">
        <f t="shared" ref="BA76" si="31">AN76</f>
        <v>0</v>
      </c>
      <c r="BB76" s="768"/>
      <c r="BC76" s="768"/>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8</v>
      </c>
      <c r="Q77" s="23"/>
      <c r="R77" s="11" t="s">
        <v>9</v>
      </c>
      <c r="S77" s="220"/>
      <c r="T77" s="950" t="s">
        <v>29</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90"/>
      <c r="AV77" s="24"/>
      <c r="AW77" s="25"/>
      <c r="AY77" s="467">
        <f t="shared" ref="AY77" si="32">AH77</f>
        <v>0</v>
      </c>
      <c r="AZ77" s="466">
        <f>IF(AV76&lt;=設定シート!C$85,AH77,IF(AND(AV76&gt;=設定シート!E$85,AV76&lt;=設定シート!G$85),AH77*105/108,AH77))</f>
        <v>0</v>
      </c>
      <c r="BA77" s="465"/>
      <c r="BB77" s="466">
        <f t="shared" ref="BB77" si="33">IF($AL77="賃金で算定",0,INT(AY77*$AL77/100))</f>
        <v>0</v>
      </c>
      <c r="BC77" s="466">
        <f>IF(AY77=AZ77,BB77,AZ77*$AL77/100)</f>
        <v>0</v>
      </c>
      <c r="BL77" s="22">
        <f>IF(AY77=AZ77,0,1)</f>
        <v>0</v>
      </c>
      <c r="BM77" s="22" t="str">
        <f>IF(BL77=1,AL77,"")</f>
        <v/>
      </c>
    </row>
    <row r="78" spans="2:74" ht="18" customHeight="1">
      <c r="B78" s="839" t="s">
        <v>865</v>
      </c>
      <c r="C78" s="956"/>
      <c r="D78" s="956"/>
      <c r="E78" s="957"/>
      <c r="F78" s="1037"/>
      <c r="G78" s="965"/>
      <c r="H78" s="965"/>
      <c r="I78" s="965"/>
      <c r="J78" s="965"/>
      <c r="K78" s="965"/>
      <c r="L78" s="965"/>
      <c r="M78" s="965"/>
      <c r="N78" s="966"/>
      <c r="O78" s="839" t="s">
        <v>866</v>
      </c>
      <c r="P78" s="956"/>
      <c r="Q78" s="956"/>
      <c r="R78" s="956"/>
      <c r="S78" s="956"/>
      <c r="T78" s="956"/>
      <c r="U78" s="957"/>
      <c r="V78" s="1040">
        <f>AH78</f>
        <v>0</v>
      </c>
      <c r="W78" s="1041"/>
      <c r="X78" s="1041"/>
      <c r="Y78" s="1042"/>
      <c r="Z78" s="776"/>
      <c r="AA78" s="777"/>
      <c r="AB78" s="777"/>
      <c r="AC78" s="775"/>
      <c r="AD78" s="776"/>
      <c r="AE78" s="777"/>
      <c r="AF78" s="777"/>
      <c r="AG78" s="775"/>
      <c r="AH78" s="947">
        <f>AH60+AH62+AH64+AH66+AH68+AH70+AH72+AH74+AH76</f>
        <v>0</v>
      </c>
      <c r="AI78" s="948"/>
      <c r="AJ78" s="948"/>
      <c r="AK78" s="949"/>
      <c r="AL78" s="743"/>
      <c r="AM78" s="745"/>
      <c r="AN78" s="947">
        <f>AN60+AN62+AN64+AN66+AN68+AN70+AN72+AN74+AN76</f>
        <v>0</v>
      </c>
      <c r="AO78" s="948"/>
      <c r="AP78" s="948"/>
      <c r="AQ78" s="948"/>
      <c r="AR78" s="948"/>
      <c r="AS78" s="779"/>
      <c r="AW78" s="25"/>
      <c r="AY78" s="767"/>
      <c r="AZ78" s="784"/>
      <c r="BA78" s="785">
        <f>BA60+BA62+BA64+BA66+BA68+BA70+BA72+BA74+BA76</f>
        <v>0</v>
      </c>
      <c r="BB78" s="769">
        <f>BB61+BB63+BB65+BB67+BB69+BB71+BB73+BB75+BB77</f>
        <v>0</v>
      </c>
      <c r="BC78" s="769">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7"/>
      <c r="AM79" s="748"/>
      <c r="AN79" s="951">
        <f>BB79</f>
        <v>0</v>
      </c>
      <c r="AO79" s="930"/>
      <c r="AP79" s="930"/>
      <c r="AQ79" s="930"/>
      <c r="AR79" s="930"/>
      <c r="AS79" s="800"/>
      <c r="AW79" s="25"/>
      <c r="AY79" s="786">
        <f>AY61+AY63+AY65+AY67+AY69+AY71+AY73+AY75+AY77</f>
        <v>0</v>
      </c>
      <c r="AZ79" s="787"/>
      <c r="BA79" s="787"/>
      <c r="BB79" s="788">
        <f>BB78</f>
        <v>0</v>
      </c>
      <c r="BC79" s="789"/>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91"/>
      <c r="AM80" s="692"/>
      <c r="AN80" s="934">
        <f>BC80</f>
        <v>0</v>
      </c>
      <c r="AO80" s="935"/>
      <c r="AP80" s="935"/>
      <c r="AQ80" s="935"/>
      <c r="AR80" s="935"/>
      <c r="AS80" s="690"/>
      <c r="AU80" s="222"/>
      <c r="AW80" s="25"/>
      <c r="AY80" s="469"/>
      <c r="AZ80" s="470">
        <f>IF(AZ61+AZ63+AZ65+AZ67+AZ69+AZ71+AZ73+AZ75+AZ77=AY79,0,ROUNDDOWN(AZ61+AZ63+AZ65+AZ67+AZ69+AZ71+AZ73+AZ75+AZ77,0))</f>
        <v>0</v>
      </c>
      <c r="BA80" s="468"/>
      <c r="BB80" s="468"/>
      <c r="BC80" s="470">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43</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893</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3"/>
      <c r="AN92" s="703"/>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10</v>
      </c>
      <c r="C94" s="836"/>
      <c r="D94" s="836"/>
      <c r="E94" s="836"/>
      <c r="F94" s="836"/>
      <c r="G94" s="836"/>
      <c r="H94" s="836"/>
      <c r="I94" s="836"/>
      <c r="J94" s="840" t="s">
        <v>18</v>
      </c>
      <c r="K94" s="840"/>
      <c r="L94" s="729" t="s">
        <v>11</v>
      </c>
      <c r="M94" s="840" t="s">
        <v>19</v>
      </c>
      <c r="N94" s="840"/>
      <c r="O94" s="841" t="s">
        <v>20</v>
      </c>
      <c r="P94" s="840"/>
      <c r="Q94" s="840"/>
      <c r="R94" s="840"/>
      <c r="S94" s="840"/>
      <c r="T94" s="840"/>
      <c r="U94" s="840" t="s">
        <v>21</v>
      </c>
      <c r="V94" s="840"/>
      <c r="W94" s="840"/>
      <c r="AD94" s="11"/>
      <c r="AE94" s="11"/>
      <c r="AF94" s="11"/>
      <c r="AG94" s="11"/>
      <c r="AH94" s="11"/>
      <c r="AI94" s="11"/>
      <c r="AJ94" s="11"/>
      <c r="AL94" s="981">
        <f>$AL$9</f>
        <v>0</v>
      </c>
      <c r="AM94" s="843"/>
      <c r="AN94" s="914" t="s">
        <v>12</v>
      </c>
      <c r="AO94" s="914"/>
      <c r="AP94" s="843">
        <v>3</v>
      </c>
      <c r="AQ94" s="843"/>
      <c r="AR94" s="914" t="s">
        <v>13</v>
      </c>
      <c r="AS94" s="917"/>
      <c r="AW94" s="25"/>
    </row>
    <row r="95" spans="2:49"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44</v>
      </c>
      <c r="C98" s="891"/>
      <c r="D98" s="891"/>
      <c r="E98" s="891"/>
      <c r="F98" s="891"/>
      <c r="G98" s="891"/>
      <c r="H98" s="891"/>
      <c r="I98" s="892"/>
      <c r="J98" s="890" t="s">
        <v>14</v>
      </c>
      <c r="K98" s="891"/>
      <c r="L98" s="891"/>
      <c r="M98" s="891"/>
      <c r="N98" s="899"/>
      <c r="O98" s="902" t="s">
        <v>45</v>
      </c>
      <c r="P98" s="891"/>
      <c r="Q98" s="891"/>
      <c r="R98" s="891"/>
      <c r="S98" s="891"/>
      <c r="T98" s="891"/>
      <c r="U98" s="892"/>
      <c r="V98" s="730" t="s">
        <v>876</v>
      </c>
      <c r="W98" s="731"/>
      <c r="X98" s="731"/>
      <c r="Y98" s="905" t="s">
        <v>877</v>
      </c>
      <c r="Z98" s="905"/>
      <c r="AA98" s="905"/>
      <c r="AB98" s="905"/>
      <c r="AC98" s="905"/>
      <c r="AD98" s="905"/>
      <c r="AE98" s="905"/>
      <c r="AF98" s="905"/>
      <c r="AG98" s="905"/>
      <c r="AH98" s="905"/>
      <c r="AI98" s="731"/>
      <c r="AJ98" s="731"/>
      <c r="AK98" s="732"/>
      <c r="AL98" s="1034" t="s">
        <v>524</v>
      </c>
      <c r="AM98" s="1034"/>
      <c r="AN98" s="906" t="s">
        <v>895</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15</v>
      </c>
      <c r="W99" s="1044"/>
      <c r="X99" s="1044"/>
      <c r="Y99" s="1045"/>
      <c r="Z99" s="858" t="s">
        <v>24</v>
      </c>
      <c r="AA99" s="859"/>
      <c r="AB99" s="859"/>
      <c r="AC99" s="860"/>
      <c r="AD99" s="1049" t="s">
        <v>25</v>
      </c>
      <c r="AE99" s="1050"/>
      <c r="AF99" s="1050"/>
      <c r="AG99" s="1051"/>
      <c r="AH99" s="870" t="s">
        <v>174</v>
      </c>
      <c r="AI99" s="871"/>
      <c r="AJ99" s="871"/>
      <c r="AK99" s="872"/>
      <c r="AL99" s="1035" t="s">
        <v>525</v>
      </c>
      <c r="AM99" s="1035"/>
      <c r="AN99" s="880" t="s">
        <v>27</v>
      </c>
      <c r="AO99" s="881"/>
      <c r="AP99" s="881"/>
      <c r="AQ99" s="881"/>
      <c r="AR99" s="882"/>
      <c r="AS99" s="883"/>
      <c r="AW99" s="25"/>
      <c r="AY99" s="754" t="s">
        <v>551</v>
      </c>
      <c r="AZ99" s="754" t="s">
        <v>551</v>
      </c>
      <c r="BA99" s="754" t="s">
        <v>549</v>
      </c>
      <c r="BB99" s="884" t="s">
        <v>550</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4"/>
      <c r="AZ100" s="465" t="s">
        <v>545</v>
      </c>
      <c r="BA100" s="465" t="s">
        <v>548</v>
      </c>
      <c r="BB100" s="755" t="s">
        <v>546</v>
      </c>
      <c r="BC100" s="465" t="s">
        <v>545</v>
      </c>
      <c r="BL100" s="22" t="s">
        <v>556</v>
      </c>
      <c r="BM100" s="22" t="s">
        <v>260</v>
      </c>
    </row>
    <row r="101" spans="2:74" ht="18" customHeight="1">
      <c r="B101" s="936"/>
      <c r="C101" s="937"/>
      <c r="D101" s="937"/>
      <c r="E101" s="937"/>
      <c r="F101" s="937"/>
      <c r="G101" s="937"/>
      <c r="H101" s="937"/>
      <c r="I101" s="938"/>
      <c r="J101" s="936"/>
      <c r="K101" s="937"/>
      <c r="L101" s="937"/>
      <c r="M101" s="937"/>
      <c r="N101" s="942"/>
      <c r="O101" s="758"/>
      <c r="P101" s="736" t="s">
        <v>39</v>
      </c>
      <c r="Q101" s="759"/>
      <c r="R101" s="736" t="s">
        <v>9</v>
      </c>
      <c r="S101" s="760"/>
      <c r="T101" s="944" t="s">
        <v>47</v>
      </c>
      <c r="U101" s="1043"/>
      <c r="V101" s="945"/>
      <c r="W101" s="946"/>
      <c r="X101" s="946"/>
      <c r="Y101" s="794" t="s">
        <v>16</v>
      </c>
      <c r="Z101" s="762"/>
      <c r="AA101" s="763"/>
      <c r="AB101" s="763"/>
      <c r="AC101" s="761" t="s">
        <v>16</v>
      </c>
      <c r="AD101" s="762"/>
      <c r="AE101" s="763"/>
      <c r="AF101" s="763"/>
      <c r="AG101" s="764" t="s">
        <v>16</v>
      </c>
      <c r="AH101" s="947">
        <f>IF(V101="賃金で算定",V102+Z102-AD102,0)</f>
        <v>0</v>
      </c>
      <c r="AI101" s="948"/>
      <c r="AJ101" s="948"/>
      <c r="AK101" s="949"/>
      <c r="AL101" s="765"/>
      <c r="AM101" s="766"/>
      <c r="AN101" s="827"/>
      <c r="AO101" s="828"/>
      <c r="AP101" s="828"/>
      <c r="AQ101" s="828"/>
      <c r="AR101" s="828"/>
      <c r="AS101" s="764" t="s">
        <v>16</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7"/>
      <c r="AZ101" s="768"/>
      <c r="BA101" s="769">
        <f>AN101</f>
        <v>0</v>
      </c>
      <c r="BB101" s="768"/>
      <c r="BC101" s="768"/>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8</v>
      </c>
      <c r="Q102" s="23"/>
      <c r="R102" s="11" t="s">
        <v>9</v>
      </c>
      <c r="S102" s="220"/>
      <c r="T102" s="950" t="s">
        <v>29</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90"/>
      <c r="AV102" s="24"/>
      <c r="AW102" s="25"/>
      <c r="AY102" s="467">
        <f>AH102</f>
        <v>0</v>
      </c>
      <c r="AZ102" s="466">
        <f>IF(AV101&lt;=設定シート!C$85,AH102,IF(AND(AV101&gt;=設定シート!E$85,AV101&lt;=設定シート!G$85),AH102*105/108,AH102))</f>
        <v>0</v>
      </c>
      <c r="BA102" s="465"/>
      <c r="BB102" s="466">
        <f>IF($AL102="賃金で算定",0,INT(AY102*$AL102/100))</f>
        <v>0</v>
      </c>
      <c r="BC102" s="466">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8"/>
      <c r="P103" s="736" t="s">
        <v>39</v>
      </c>
      <c r="Q103" s="759"/>
      <c r="R103" s="736" t="s">
        <v>9</v>
      </c>
      <c r="S103" s="760"/>
      <c r="T103" s="944" t="s">
        <v>41</v>
      </c>
      <c r="U103" s="1043"/>
      <c r="V103" s="945"/>
      <c r="W103" s="946"/>
      <c r="X103" s="946"/>
      <c r="Y103" s="799"/>
      <c r="Z103" s="776"/>
      <c r="AA103" s="777"/>
      <c r="AB103" s="777"/>
      <c r="AC103" s="775"/>
      <c r="AD103" s="776"/>
      <c r="AE103" s="777"/>
      <c r="AF103" s="777"/>
      <c r="AG103" s="778"/>
      <c r="AH103" s="947">
        <f>IF(V103="賃金で算定",V104+Z104-AD104,0)</f>
        <v>0</v>
      </c>
      <c r="AI103" s="948"/>
      <c r="AJ103" s="948"/>
      <c r="AK103" s="949"/>
      <c r="AL103" s="765"/>
      <c r="AM103" s="766"/>
      <c r="AN103" s="827"/>
      <c r="AO103" s="828"/>
      <c r="AP103" s="828"/>
      <c r="AQ103" s="828"/>
      <c r="AR103" s="828"/>
      <c r="AS103" s="779"/>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7"/>
      <c r="AZ103" s="768"/>
      <c r="BA103" s="769">
        <f t="shared" ref="BA103" si="34">AN103</f>
        <v>0</v>
      </c>
      <c r="BB103" s="768"/>
      <c r="BC103" s="768"/>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8</v>
      </c>
      <c r="Q104" s="23"/>
      <c r="R104" s="11" t="s">
        <v>9</v>
      </c>
      <c r="S104" s="220"/>
      <c r="T104" s="950" t="s">
        <v>29</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90"/>
      <c r="AV104" s="24"/>
      <c r="AW104" s="25"/>
      <c r="AY104" s="467">
        <f t="shared" ref="AY104" si="35">AH104</f>
        <v>0</v>
      </c>
      <c r="AZ104" s="466">
        <f>IF(AV103&lt;=設定シート!C$85,AH104,IF(AND(AV103&gt;=設定シート!E$85,AV103&lt;=設定シート!G$85),AH104*105/108,AH104))</f>
        <v>0</v>
      </c>
      <c r="BA104" s="465"/>
      <c r="BB104" s="466">
        <f t="shared" ref="BB104" si="36">IF($AL104="賃金で算定",0,INT(AY104*$AL104/100))</f>
        <v>0</v>
      </c>
      <c r="BC104" s="466">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8"/>
      <c r="P105" s="736" t="s">
        <v>39</v>
      </c>
      <c r="Q105" s="759"/>
      <c r="R105" s="736" t="s">
        <v>9</v>
      </c>
      <c r="S105" s="760"/>
      <c r="T105" s="944" t="s">
        <v>41</v>
      </c>
      <c r="U105" s="1043"/>
      <c r="V105" s="945"/>
      <c r="W105" s="946"/>
      <c r="X105" s="946"/>
      <c r="Y105" s="799"/>
      <c r="Z105" s="776"/>
      <c r="AA105" s="777"/>
      <c r="AB105" s="777"/>
      <c r="AC105" s="775"/>
      <c r="AD105" s="776"/>
      <c r="AE105" s="777"/>
      <c r="AF105" s="777"/>
      <c r="AG105" s="778"/>
      <c r="AH105" s="947">
        <f>IF(V105="賃金で算定",V106+Z106-AD106,0)</f>
        <v>0</v>
      </c>
      <c r="AI105" s="948"/>
      <c r="AJ105" s="948"/>
      <c r="AK105" s="949"/>
      <c r="AL105" s="765"/>
      <c r="AM105" s="766"/>
      <c r="AN105" s="827"/>
      <c r="AO105" s="828"/>
      <c r="AP105" s="828"/>
      <c r="AQ105" s="828"/>
      <c r="AR105" s="828"/>
      <c r="AS105" s="779"/>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7"/>
      <c r="AZ105" s="768"/>
      <c r="BA105" s="769">
        <f t="shared" ref="BA105" si="37">AN105</f>
        <v>0</v>
      </c>
      <c r="BB105" s="768"/>
      <c r="BC105" s="768"/>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8</v>
      </c>
      <c r="Q106" s="23"/>
      <c r="R106" s="11" t="s">
        <v>9</v>
      </c>
      <c r="S106" s="220"/>
      <c r="T106" s="950" t="s">
        <v>29</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90"/>
      <c r="AV106" s="24"/>
      <c r="AW106" s="25"/>
      <c r="AY106" s="467">
        <f t="shared" ref="AY106" si="38">AH106</f>
        <v>0</v>
      </c>
      <c r="AZ106" s="466">
        <f>IF(AV105&lt;=設定シート!C$85,AH106,IF(AND(AV105&gt;=設定シート!E$85,AV105&lt;=設定シート!G$85),AH106*105/108,AH106))</f>
        <v>0</v>
      </c>
      <c r="BA106" s="465"/>
      <c r="BB106" s="466">
        <f t="shared" ref="BB106" si="39">IF($AL106="賃金で算定",0,INT(AY106*$AL106/100))</f>
        <v>0</v>
      </c>
      <c r="BC106" s="466">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8"/>
      <c r="P107" s="736" t="s">
        <v>39</v>
      </c>
      <c r="Q107" s="759"/>
      <c r="R107" s="736" t="s">
        <v>9</v>
      </c>
      <c r="S107" s="760"/>
      <c r="T107" s="944" t="s">
        <v>41</v>
      </c>
      <c r="U107" s="1043"/>
      <c r="V107" s="945"/>
      <c r="W107" s="946"/>
      <c r="X107" s="946"/>
      <c r="Y107" s="29"/>
      <c r="Z107" s="782"/>
      <c r="AA107" s="688"/>
      <c r="AB107" s="688"/>
      <c r="AC107" s="21"/>
      <c r="AD107" s="782"/>
      <c r="AE107" s="688"/>
      <c r="AF107" s="688"/>
      <c r="AG107" s="783"/>
      <c r="AH107" s="947">
        <f>IF(V107="賃金で算定",V108+Z108-AD108,0)</f>
        <v>0</v>
      </c>
      <c r="AI107" s="948"/>
      <c r="AJ107" s="948"/>
      <c r="AK107" s="949"/>
      <c r="AL107" s="765"/>
      <c r="AM107" s="766"/>
      <c r="AN107" s="827"/>
      <c r="AO107" s="828"/>
      <c r="AP107" s="828"/>
      <c r="AQ107" s="828"/>
      <c r="AR107" s="828"/>
      <c r="AS107" s="779"/>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7"/>
      <c r="AZ107" s="768"/>
      <c r="BA107" s="769">
        <f t="shared" ref="BA107" si="40">AN107</f>
        <v>0</v>
      </c>
      <c r="BB107" s="768"/>
      <c r="BC107" s="768"/>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8</v>
      </c>
      <c r="Q108" s="23"/>
      <c r="R108" s="11" t="s">
        <v>9</v>
      </c>
      <c r="S108" s="220"/>
      <c r="T108" s="950" t="s">
        <v>29</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90"/>
      <c r="AV108" s="24"/>
      <c r="AW108" s="25"/>
      <c r="AY108" s="467">
        <f t="shared" ref="AY108" si="41">AH108</f>
        <v>0</v>
      </c>
      <c r="AZ108" s="466">
        <f>IF(AV107&lt;=設定シート!C$85,AH108,IF(AND(AV107&gt;=設定シート!E$85,AV107&lt;=設定シート!G$85),AH108*105/108,AH108))</f>
        <v>0</v>
      </c>
      <c r="BA108" s="465"/>
      <c r="BB108" s="466">
        <f t="shared" ref="BB108" si="42">IF($AL108="賃金で算定",0,INT(AY108*$AL108/100))</f>
        <v>0</v>
      </c>
      <c r="BC108" s="466">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8"/>
      <c r="P109" s="736" t="s">
        <v>39</v>
      </c>
      <c r="Q109" s="759"/>
      <c r="R109" s="736" t="s">
        <v>9</v>
      </c>
      <c r="S109" s="760"/>
      <c r="T109" s="944" t="s">
        <v>41</v>
      </c>
      <c r="U109" s="1043"/>
      <c r="V109" s="945"/>
      <c r="W109" s="946"/>
      <c r="X109" s="946"/>
      <c r="Y109" s="799"/>
      <c r="Z109" s="776"/>
      <c r="AA109" s="777"/>
      <c r="AB109" s="777"/>
      <c r="AC109" s="775"/>
      <c r="AD109" s="776"/>
      <c r="AE109" s="777"/>
      <c r="AF109" s="777"/>
      <c r="AG109" s="778"/>
      <c r="AH109" s="947">
        <f>IF(V109="賃金で算定",V110+Z110-AD110,0)</f>
        <v>0</v>
      </c>
      <c r="AI109" s="948"/>
      <c r="AJ109" s="948"/>
      <c r="AK109" s="949"/>
      <c r="AL109" s="765"/>
      <c r="AM109" s="766"/>
      <c r="AN109" s="827"/>
      <c r="AO109" s="828"/>
      <c r="AP109" s="828"/>
      <c r="AQ109" s="828"/>
      <c r="AR109" s="828"/>
      <c r="AS109" s="779"/>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7"/>
      <c r="AZ109" s="768"/>
      <c r="BA109" s="769">
        <f t="shared" ref="BA109" si="43">AN109</f>
        <v>0</v>
      </c>
      <c r="BB109" s="768"/>
      <c r="BC109" s="768"/>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8</v>
      </c>
      <c r="Q110" s="23"/>
      <c r="R110" s="11" t="s">
        <v>9</v>
      </c>
      <c r="S110" s="220"/>
      <c r="T110" s="950" t="s">
        <v>29</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90"/>
      <c r="AV110" s="24"/>
      <c r="AW110" s="25"/>
      <c r="AY110" s="467">
        <f t="shared" ref="AY110" si="44">AH110</f>
        <v>0</v>
      </c>
      <c r="AZ110" s="466">
        <f>IF(AV109&lt;=設定シート!C$85,AH110,IF(AND(AV109&gt;=設定シート!E$85,AV109&lt;=設定シート!G$85),AH110*105/108,AH110))</f>
        <v>0</v>
      </c>
      <c r="BA110" s="465"/>
      <c r="BB110" s="466">
        <f t="shared" ref="BB110" si="45">IF($AL110="賃金で算定",0,INT(AY110*$AL110/100))</f>
        <v>0</v>
      </c>
      <c r="BC110" s="466">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8"/>
      <c r="P111" s="736" t="s">
        <v>39</v>
      </c>
      <c r="Q111" s="759"/>
      <c r="R111" s="736" t="s">
        <v>9</v>
      </c>
      <c r="S111" s="760"/>
      <c r="T111" s="944" t="s">
        <v>41</v>
      </c>
      <c r="U111" s="1043"/>
      <c r="V111" s="945"/>
      <c r="W111" s="946"/>
      <c r="X111" s="946"/>
      <c r="Y111" s="799"/>
      <c r="Z111" s="776"/>
      <c r="AA111" s="777"/>
      <c r="AB111" s="777"/>
      <c r="AC111" s="775"/>
      <c r="AD111" s="776"/>
      <c r="AE111" s="777"/>
      <c r="AF111" s="777"/>
      <c r="AG111" s="778"/>
      <c r="AH111" s="947">
        <f>IF(V111="賃金で算定",V112+Z112-AD112,0)</f>
        <v>0</v>
      </c>
      <c r="AI111" s="948"/>
      <c r="AJ111" s="948"/>
      <c r="AK111" s="949"/>
      <c r="AL111" s="765"/>
      <c r="AM111" s="766"/>
      <c r="AN111" s="827"/>
      <c r="AO111" s="828"/>
      <c r="AP111" s="828"/>
      <c r="AQ111" s="828"/>
      <c r="AR111" s="828"/>
      <c r="AS111" s="779"/>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7"/>
      <c r="AZ111" s="768"/>
      <c r="BA111" s="769">
        <f t="shared" ref="BA111" si="46">AN111</f>
        <v>0</v>
      </c>
      <c r="BB111" s="768"/>
      <c r="BC111" s="768"/>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8</v>
      </c>
      <c r="Q112" s="23"/>
      <c r="R112" s="11" t="s">
        <v>9</v>
      </c>
      <c r="S112" s="220"/>
      <c r="T112" s="950" t="s">
        <v>29</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90"/>
      <c r="AV112" s="24"/>
      <c r="AW112" s="25"/>
      <c r="AY112" s="467">
        <f t="shared" ref="AY112" si="47">AH112</f>
        <v>0</v>
      </c>
      <c r="AZ112" s="466">
        <f>IF(AV111&lt;=設定シート!C$85,AH112,IF(AND(AV111&gt;=設定シート!E$85,AV111&lt;=設定シート!G$85),AH112*105/108,AH112))</f>
        <v>0</v>
      </c>
      <c r="BA112" s="465"/>
      <c r="BB112" s="466">
        <f t="shared" ref="BB112" si="48">IF($AL112="賃金で算定",0,INT(AY112*$AL112/100))</f>
        <v>0</v>
      </c>
      <c r="BC112" s="466">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8"/>
      <c r="P113" s="736" t="s">
        <v>39</v>
      </c>
      <c r="Q113" s="759"/>
      <c r="R113" s="736" t="s">
        <v>9</v>
      </c>
      <c r="S113" s="760"/>
      <c r="T113" s="944" t="s">
        <v>41</v>
      </c>
      <c r="U113" s="1043"/>
      <c r="V113" s="945"/>
      <c r="W113" s="946"/>
      <c r="X113" s="946"/>
      <c r="Y113" s="799"/>
      <c r="Z113" s="776"/>
      <c r="AA113" s="777"/>
      <c r="AB113" s="777"/>
      <c r="AC113" s="775"/>
      <c r="AD113" s="776"/>
      <c r="AE113" s="777"/>
      <c r="AF113" s="777"/>
      <c r="AG113" s="778"/>
      <c r="AH113" s="947">
        <f>IF(V113="賃金で算定",V114+Z114-AD114,0)</f>
        <v>0</v>
      </c>
      <c r="AI113" s="948"/>
      <c r="AJ113" s="948"/>
      <c r="AK113" s="949"/>
      <c r="AL113" s="765"/>
      <c r="AM113" s="766"/>
      <c r="AN113" s="827"/>
      <c r="AO113" s="828"/>
      <c r="AP113" s="828"/>
      <c r="AQ113" s="828"/>
      <c r="AR113" s="828"/>
      <c r="AS113" s="779"/>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7"/>
      <c r="AZ113" s="768"/>
      <c r="BA113" s="769">
        <f t="shared" ref="BA113" si="49">AN113</f>
        <v>0</v>
      </c>
      <c r="BB113" s="768"/>
      <c r="BC113" s="768"/>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8</v>
      </c>
      <c r="Q114" s="23"/>
      <c r="R114" s="11" t="s">
        <v>9</v>
      </c>
      <c r="S114" s="220"/>
      <c r="T114" s="950" t="s">
        <v>29</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90"/>
      <c r="AV114" s="24"/>
      <c r="AW114" s="25"/>
      <c r="AY114" s="467">
        <f t="shared" ref="AY114" si="50">AH114</f>
        <v>0</v>
      </c>
      <c r="AZ114" s="466">
        <f>IF(AV113&lt;=設定シート!C$85,AH114,IF(AND(AV113&gt;=設定シート!E$85,AV113&lt;=設定シート!G$85),AH114*105/108,AH114))</f>
        <v>0</v>
      </c>
      <c r="BA114" s="465"/>
      <c r="BB114" s="466">
        <f t="shared" ref="BB114" si="51">IF($AL114="賃金で算定",0,INT(AY114*$AL114/100))</f>
        <v>0</v>
      </c>
      <c r="BC114" s="466">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8"/>
      <c r="P115" s="736" t="s">
        <v>39</v>
      </c>
      <c r="Q115" s="759"/>
      <c r="R115" s="736" t="s">
        <v>9</v>
      </c>
      <c r="S115" s="760"/>
      <c r="T115" s="944" t="s">
        <v>41</v>
      </c>
      <c r="U115" s="1043"/>
      <c r="V115" s="945"/>
      <c r="W115" s="946"/>
      <c r="X115" s="946"/>
      <c r="Y115" s="799"/>
      <c r="Z115" s="776"/>
      <c r="AA115" s="777"/>
      <c r="AB115" s="777"/>
      <c r="AC115" s="775"/>
      <c r="AD115" s="776"/>
      <c r="AE115" s="777"/>
      <c r="AF115" s="777"/>
      <c r="AG115" s="778"/>
      <c r="AH115" s="947">
        <f>IF(V115="賃金で算定",V116+Z116-AD116,0)</f>
        <v>0</v>
      </c>
      <c r="AI115" s="948"/>
      <c r="AJ115" s="948"/>
      <c r="AK115" s="949"/>
      <c r="AL115" s="765"/>
      <c r="AM115" s="766"/>
      <c r="AN115" s="827"/>
      <c r="AO115" s="828"/>
      <c r="AP115" s="828"/>
      <c r="AQ115" s="828"/>
      <c r="AR115" s="828"/>
      <c r="AS115" s="779"/>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7"/>
      <c r="AZ115" s="768"/>
      <c r="BA115" s="769">
        <f t="shared" ref="BA115" si="52">AN115</f>
        <v>0</v>
      </c>
      <c r="BB115" s="768"/>
      <c r="BC115" s="768"/>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8</v>
      </c>
      <c r="Q116" s="23"/>
      <c r="R116" s="11" t="s">
        <v>9</v>
      </c>
      <c r="S116" s="220"/>
      <c r="T116" s="950" t="s">
        <v>29</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90"/>
      <c r="AV116" s="24"/>
      <c r="AW116" s="25"/>
      <c r="AY116" s="467">
        <f t="shared" ref="AY116" si="53">AH116</f>
        <v>0</v>
      </c>
      <c r="AZ116" s="466">
        <f>IF(AV115&lt;=設定シート!C$85,AH116,IF(AND(AV115&gt;=設定シート!E$85,AV115&lt;=設定シート!G$85),AH116*105/108,AH116))</f>
        <v>0</v>
      </c>
      <c r="BA116" s="465"/>
      <c r="BB116" s="466">
        <f t="shared" ref="BB116" si="54">IF($AL116="賃金で算定",0,INT(AY116*$AL116/100))</f>
        <v>0</v>
      </c>
      <c r="BC116" s="466">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8"/>
      <c r="P117" s="736" t="s">
        <v>39</v>
      </c>
      <c r="Q117" s="759"/>
      <c r="R117" s="736" t="s">
        <v>9</v>
      </c>
      <c r="S117" s="760"/>
      <c r="T117" s="944" t="s">
        <v>41</v>
      </c>
      <c r="U117" s="1043"/>
      <c r="V117" s="945"/>
      <c r="W117" s="946"/>
      <c r="X117" s="946"/>
      <c r="Y117" s="799"/>
      <c r="Z117" s="776"/>
      <c r="AA117" s="777"/>
      <c r="AB117" s="777"/>
      <c r="AC117" s="775"/>
      <c r="AD117" s="776"/>
      <c r="AE117" s="777"/>
      <c r="AF117" s="777"/>
      <c r="AG117" s="778"/>
      <c r="AH117" s="947">
        <f>IF(V117="賃金で算定",V118+Z118-AD118,0)</f>
        <v>0</v>
      </c>
      <c r="AI117" s="948"/>
      <c r="AJ117" s="948"/>
      <c r="AK117" s="949"/>
      <c r="AL117" s="765"/>
      <c r="AM117" s="766"/>
      <c r="AN117" s="827"/>
      <c r="AO117" s="828"/>
      <c r="AP117" s="828"/>
      <c r="AQ117" s="828"/>
      <c r="AR117" s="828"/>
      <c r="AS117" s="779"/>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7"/>
      <c r="AZ117" s="768"/>
      <c r="BA117" s="769">
        <f t="shared" ref="BA117" si="55">AN117</f>
        <v>0</v>
      </c>
      <c r="BB117" s="768"/>
      <c r="BC117" s="768"/>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8</v>
      </c>
      <c r="Q118" s="23"/>
      <c r="R118" s="11" t="s">
        <v>9</v>
      </c>
      <c r="S118" s="220"/>
      <c r="T118" s="950" t="s">
        <v>29</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90"/>
      <c r="AV118" s="24"/>
      <c r="AW118" s="25"/>
      <c r="AY118" s="467">
        <f t="shared" ref="AY118" si="56">AH118</f>
        <v>0</v>
      </c>
      <c r="AZ118" s="466">
        <f>IF(AV117&lt;=設定シート!C$85,AH118,IF(AND(AV117&gt;=設定シート!E$85,AV117&lt;=設定シート!G$85),AH118*105/108,AH118))</f>
        <v>0</v>
      </c>
      <c r="BA118" s="465"/>
      <c r="BB118" s="466">
        <f t="shared" ref="BB118" si="57">IF($AL118="賃金で算定",0,INT(AY118*$AL118/100))</f>
        <v>0</v>
      </c>
      <c r="BC118" s="466">
        <f>IF(AY118=AZ118,BB118,AZ118*$AL118/100)</f>
        <v>0</v>
      </c>
      <c r="BL118" s="22">
        <f>IF(AY118=AZ118,0,1)</f>
        <v>0</v>
      </c>
      <c r="BM118" s="22" t="str">
        <f>IF(BL118=1,AL118,"")</f>
        <v/>
      </c>
    </row>
    <row r="119" spans="2:74" ht="18" customHeight="1">
      <c r="B119" s="839" t="s">
        <v>865</v>
      </c>
      <c r="C119" s="956"/>
      <c r="D119" s="956"/>
      <c r="E119" s="957"/>
      <c r="F119" s="1037"/>
      <c r="G119" s="965"/>
      <c r="H119" s="965"/>
      <c r="I119" s="965"/>
      <c r="J119" s="965"/>
      <c r="K119" s="965"/>
      <c r="L119" s="965"/>
      <c r="M119" s="965"/>
      <c r="N119" s="966"/>
      <c r="O119" s="839" t="s">
        <v>866</v>
      </c>
      <c r="P119" s="956"/>
      <c r="Q119" s="956"/>
      <c r="R119" s="956"/>
      <c r="S119" s="956"/>
      <c r="T119" s="956"/>
      <c r="U119" s="957"/>
      <c r="V119" s="1040">
        <f>AH119</f>
        <v>0</v>
      </c>
      <c r="W119" s="1041"/>
      <c r="X119" s="1041"/>
      <c r="Y119" s="1042"/>
      <c r="Z119" s="776"/>
      <c r="AA119" s="777"/>
      <c r="AB119" s="777"/>
      <c r="AC119" s="775"/>
      <c r="AD119" s="776"/>
      <c r="AE119" s="777"/>
      <c r="AF119" s="777"/>
      <c r="AG119" s="775"/>
      <c r="AH119" s="947">
        <f>AH101+AH103+AH105+AH107+AH109+AH111+AH113+AH115+AH117</f>
        <v>0</v>
      </c>
      <c r="AI119" s="948"/>
      <c r="AJ119" s="948"/>
      <c r="AK119" s="949"/>
      <c r="AL119" s="743"/>
      <c r="AM119" s="745"/>
      <c r="AN119" s="947">
        <f>AN101+AN103+AN105+AN107+AN109+AN111+AN113+AN115+AN117</f>
        <v>0</v>
      </c>
      <c r="AO119" s="948"/>
      <c r="AP119" s="948"/>
      <c r="AQ119" s="948"/>
      <c r="AR119" s="948"/>
      <c r="AS119" s="779"/>
      <c r="AW119" s="25"/>
      <c r="AY119" s="767"/>
      <c r="AZ119" s="784"/>
      <c r="BA119" s="785">
        <f>BA101+BA103+BA105+BA107+BA109+BA111+BA113+BA115+BA117</f>
        <v>0</v>
      </c>
      <c r="BB119" s="769">
        <f>BB102+BB104+BB106+BB108+BB110+BB112+BB114+BB116+BB118</f>
        <v>0</v>
      </c>
      <c r="BC119" s="769">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7"/>
      <c r="AM120" s="748"/>
      <c r="AN120" s="951">
        <f>BB120</f>
        <v>0</v>
      </c>
      <c r="AO120" s="930"/>
      <c r="AP120" s="930"/>
      <c r="AQ120" s="930"/>
      <c r="AR120" s="930"/>
      <c r="AS120" s="800"/>
      <c r="AW120" s="25"/>
      <c r="AY120" s="786">
        <f>AY102+AY104+AY106+AY108+AY110+AY112+AY114+AY116+AY118</f>
        <v>0</v>
      </c>
      <c r="AZ120" s="787"/>
      <c r="BA120" s="787"/>
      <c r="BB120" s="788">
        <f>BB119</f>
        <v>0</v>
      </c>
      <c r="BC120" s="789"/>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91"/>
      <c r="AM121" s="692"/>
      <c r="AN121" s="934">
        <f>BC121</f>
        <v>0</v>
      </c>
      <c r="AO121" s="935"/>
      <c r="AP121" s="935"/>
      <c r="AQ121" s="935"/>
      <c r="AR121" s="935"/>
      <c r="AS121" s="690"/>
      <c r="AU121" s="222"/>
      <c r="AW121" s="25"/>
      <c r="AY121" s="469"/>
      <c r="AZ121" s="470">
        <f>IF(AZ102+AZ104+AZ106+AZ108+AZ110+AZ112+AZ114+AZ116+AZ118=AY120,0,ROUNDDOWN(AZ102+AZ104+AZ106+AZ108+AZ110+AZ112+AZ114+AZ116+AZ118,0))</f>
        <v>0</v>
      </c>
      <c r="BA121" s="468"/>
      <c r="BB121" s="468"/>
      <c r="BC121" s="470">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43</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893</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3"/>
      <c r="AN133" s="703"/>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10</v>
      </c>
      <c r="C135" s="836"/>
      <c r="D135" s="836"/>
      <c r="E135" s="836"/>
      <c r="F135" s="836"/>
      <c r="G135" s="836"/>
      <c r="H135" s="836"/>
      <c r="I135" s="836"/>
      <c r="J135" s="840" t="s">
        <v>18</v>
      </c>
      <c r="K135" s="840"/>
      <c r="L135" s="729" t="s">
        <v>11</v>
      </c>
      <c r="M135" s="840" t="s">
        <v>19</v>
      </c>
      <c r="N135" s="840"/>
      <c r="O135" s="841" t="s">
        <v>20</v>
      </c>
      <c r="P135" s="840"/>
      <c r="Q135" s="840"/>
      <c r="R135" s="840"/>
      <c r="S135" s="840"/>
      <c r="T135" s="840"/>
      <c r="U135" s="840" t="s">
        <v>21</v>
      </c>
      <c r="V135" s="840"/>
      <c r="W135" s="840"/>
      <c r="AD135" s="11"/>
      <c r="AE135" s="11"/>
      <c r="AF135" s="11"/>
      <c r="AG135" s="11"/>
      <c r="AH135" s="11"/>
      <c r="AI135" s="11"/>
      <c r="AJ135" s="11"/>
      <c r="AL135" s="981">
        <f>$AL$9</f>
        <v>0</v>
      </c>
      <c r="AM135" s="843"/>
      <c r="AN135" s="914" t="s">
        <v>12</v>
      </c>
      <c r="AO135" s="914"/>
      <c r="AP135" s="843">
        <v>4</v>
      </c>
      <c r="AQ135" s="843"/>
      <c r="AR135" s="914" t="s">
        <v>13</v>
      </c>
      <c r="AS135" s="917"/>
      <c r="AW135" s="25"/>
    </row>
    <row r="136" spans="2:74"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44</v>
      </c>
      <c r="C139" s="891"/>
      <c r="D139" s="891"/>
      <c r="E139" s="891"/>
      <c r="F139" s="891"/>
      <c r="G139" s="891"/>
      <c r="H139" s="891"/>
      <c r="I139" s="892"/>
      <c r="J139" s="890" t="s">
        <v>14</v>
      </c>
      <c r="K139" s="891"/>
      <c r="L139" s="891"/>
      <c r="M139" s="891"/>
      <c r="N139" s="899"/>
      <c r="O139" s="902" t="s">
        <v>45</v>
      </c>
      <c r="P139" s="891"/>
      <c r="Q139" s="891"/>
      <c r="R139" s="891"/>
      <c r="S139" s="891"/>
      <c r="T139" s="891"/>
      <c r="U139" s="892"/>
      <c r="V139" s="730" t="s">
        <v>896</v>
      </c>
      <c r="W139" s="731"/>
      <c r="X139" s="731"/>
      <c r="Y139" s="905" t="s">
        <v>884</v>
      </c>
      <c r="Z139" s="905"/>
      <c r="AA139" s="905"/>
      <c r="AB139" s="905"/>
      <c r="AC139" s="905"/>
      <c r="AD139" s="905"/>
      <c r="AE139" s="905"/>
      <c r="AF139" s="905"/>
      <c r="AG139" s="905"/>
      <c r="AH139" s="905"/>
      <c r="AI139" s="731"/>
      <c r="AJ139" s="731"/>
      <c r="AK139" s="732"/>
      <c r="AL139" s="1034" t="s">
        <v>524</v>
      </c>
      <c r="AM139" s="1034"/>
      <c r="AN139" s="906" t="s">
        <v>895</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15</v>
      </c>
      <c r="W140" s="1044"/>
      <c r="X140" s="1044"/>
      <c r="Y140" s="1045"/>
      <c r="Z140" s="858" t="s">
        <v>24</v>
      </c>
      <c r="AA140" s="859"/>
      <c r="AB140" s="859"/>
      <c r="AC140" s="860"/>
      <c r="AD140" s="1049" t="s">
        <v>25</v>
      </c>
      <c r="AE140" s="1050"/>
      <c r="AF140" s="1050"/>
      <c r="AG140" s="1051"/>
      <c r="AH140" s="870" t="s">
        <v>174</v>
      </c>
      <c r="AI140" s="871"/>
      <c r="AJ140" s="871"/>
      <c r="AK140" s="872"/>
      <c r="AL140" s="1035" t="s">
        <v>525</v>
      </c>
      <c r="AM140" s="1035"/>
      <c r="AN140" s="880" t="s">
        <v>27</v>
      </c>
      <c r="AO140" s="881"/>
      <c r="AP140" s="881"/>
      <c r="AQ140" s="881"/>
      <c r="AR140" s="882"/>
      <c r="AS140" s="883"/>
      <c r="AW140" s="25"/>
      <c r="AY140" s="754" t="s">
        <v>551</v>
      </c>
      <c r="AZ140" s="754" t="s">
        <v>551</v>
      </c>
      <c r="BA140" s="754" t="s">
        <v>549</v>
      </c>
      <c r="BB140" s="884" t="s">
        <v>550</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4"/>
      <c r="AZ141" s="465" t="s">
        <v>545</v>
      </c>
      <c r="BA141" s="465" t="s">
        <v>548</v>
      </c>
      <c r="BB141" s="755" t="s">
        <v>546</v>
      </c>
      <c r="BC141" s="465" t="s">
        <v>545</v>
      </c>
      <c r="BL141" s="22" t="s">
        <v>556</v>
      </c>
      <c r="BM141" s="22" t="s">
        <v>260</v>
      </c>
    </row>
    <row r="142" spans="2:74" ht="18" customHeight="1">
      <c r="B142" s="936"/>
      <c r="C142" s="937"/>
      <c r="D142" s="937"/>
      <c r="E142" s="937"/>
      <c r="F142" s="937"/>
      <c r="G142" s="937"/>
      <c r="H142" s="937"/>
      <c r="I142" s="938"/>
      <c r="J142" s="936"/>
      <c r="K142" s="937"/>
      <c r="L142" s="937"/>
      <c r="M142" s="937"/>
      <c r="N142" s="942"/>
      <c r="O142" s="758"/>
      <c r="P142" s="736" t="s">
        <v>39</v>
      </c>
      <c r="Q142" s="759"/>
      <c r="R142" s="736" t="s">
        <v>9</v>
      </c>
      <c r="S142" s="760"/>
      <c r="T142" s="944" t="s">
        <v>47</v>
      </c>
      <c r="U142" s="1043"/>
      <c r="V142" s="945"/>
      <c r="W142" s="946"/>
      <c r="X142" s="946"/>
      <c r="Y142" s="794" t="s">
        <v>16</v>
      </c>
      <c r="Z142" s="762"/>
      <c r="AA142" s="763"/>
      <c r="AB142" s="763"/>
      <c r="AC142" s="761" t="s">
        <v>16</v>
      </c>
      <c r="AD142" s="762"/>
      <c r="AE142" s="763"/>
      <c r="AF142" s="763"/>
      <c r="AG142" s="764" t="s">
        <v>16</v>
      </c>
      <c r="AH142" s="947">
        <f>IF(V142="賃金で算定",V143+Z143-AD143,0)</f>
        <v>0</v>
      </c>
      <c r="AI142" s="948"/>
      <c r="AJ142" s="948"/>
      <c r="AK142" s="949"/>
      <c r="AL142" s="765"/>
      <c r="AM142" s="766"/>
      <c r="AN142" s="827"/>
      <c r="AO142" s="828"/>
      <c r="AP142" s="828"/>
      <c r="AQ142" s="828"/>
      <c r="AR142" s="828"/>
      <c r="AS142" s="764" t="s">
        <v>16</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7"/>
      <c r="AZ142" s="768"/>
      <c r="BA142" s="769">
        <f>AN142</f>
        <v>0</v>
      </c>
      <c r="BB142" s="768"/>
      <c r="BC142" s="768"/>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8</v>
      </c>
      <c r="Q143" s="23"/>
      <c r="R143" s="11" t="s">
        <v>9</v>
      </c>
      <c r="S143" s="220"/>
      <c r="T143" s="950" t="s">
        <v>29</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90"/>
      <c r="AV143" s="24"/>
      <c r="AW143" s="25"/>
      <c r="AY143" s="467">
        <f>AH143</f>
        <v>0</v>
      </c>
      <c r="AZ143" s="466">
        <f>IF(AV142&lt;=設定シート!C$85,AH143,IF(AND(AV142&gt;=設定シート!E$85,AV142&lt;=設定シート!G$85),AH143*105/108,AH143))</f>
        <v>0</v>
      </c>
      <c r="BA143" s="465"/>
      <c r="BB143" s="466">
        <f>IF($AL143="賃金で算定",0,INT(AY143*$AL143/100))</f>
        <v>0</v>
      </c>
      <c r="BC143" s="466">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8"/>
      <c r="P144" s="736" t="s">
        <v>39</v>
      </c>
      <c r="Q144" s="759"/>
      <c r="R144" s="736" t="s">
        <v>9</v>
      </c>
      <c r="S144" s="760"/>
      <c r="T144" s="944" t="s">
        <v>41</v>
      </c>
      <c r="U144" s="1043"/>
      <c r="V144" s="945"/>
      <c r="W144" s="946"/>
      <c r="X144" s="946"/>
      <c r="Y144" s="799"/>
      <c r="Z144" s="776"/>
      <c r="AA144" s="777"/>
      <c r="AB144" s="777"/>
      <c r="AC144" s="775"/>
      <c r="AD144" s="776"/>
      <c r="AE144" s="777"/>
      <c r="AF144" s="777"/>
      <c r="AG144" s="778"/>
      <c r="AH144" s="947">
        <f>IF(V144="賃金で算定",V145+Z145-AD145,0)</f>
        <v>0</v>
      </c>
      <c r="AI144" s="948"/>
      <c r="AJ144" s="948"/>
      <c r="AK144" s="949"/>
      <c r="AL144" s="765"/>
      <c r="AM144" s="766"/>
      <c r="AN144" s="827"/>
      <c r="AO144" s="828"/>
      <c r="AP144" s="828"/>
      <c r="AQ144" s="828"/>
      <c r="AR144" s="828"/>
      <c r="AS144" s="779"/>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7"/>
      <c r="AZ144" s="768"/>
      <c r="BA144" s="769">
        <f t="shared" ref="BA144" si="58">AN144</f>
        <v>0</v>
      </c>
      <c r="BB144" s="768"/>
      <c r="BC144" s="768"/>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8</v>
      </c>
      <c r="Q145" s="23"/>
      <c r="R145" s="11" t="s">
        <v>9</v>
      </c>
      <c r="S145" s="220"/>
      <c r="T145" s="950" t="s">
        <v>29</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90"/>
      <c r="AV145" s="24"/>
      <c r="AW145" s="25"/>
      <c r="AY145" s="467">
        <f t="shared" ref="AY145" si="59">AH145</f>
        <v>0</v>
      </c>
      <c r="AZ145" s="466">
        <f>IF(AV144&lt;=設定シート!C$85,AH145,IF(AND(AV144&gt;=設定シート!E$85,AV144&lt;=設定シート!G$85),AH145*105/108,AH145))</f>
        <v>0</v>
      </c>
      <c r="BA145" s="465"/>
      <c r="BB145" s="466">
        <f t="shared" ref="BB145" si="60">IF($AL145="賃金で算定",0,INT(AY145*$AL145/100))</f>
        <v>0</v>
      </c>
      <c r="BC145" s="466">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8"/>
      <c r="P146" s="736" t="s">
        <v>39</v>
      </c>
      <c r="Q146" s="759"/>
      <c r="R146" s="736" t="s">
        <v>9</v>
      </c>
      <c r="S146" s="760"/>
      <c r="T146" s="944" t="s">
        <v>41</v>
      </c>
      <c r="U146" s="1043"/>
      <c r="V146" s="945"/>
      <c r="W146" s="946"/>
      <c r="X146" s="946"/>
      <c r="Y146" s="799"/>
      <c r="Z146" s="776"/>
      <c r="AA146" s="777"/>
      <c r="AB146" s="777"/>
      <c r="AC146" s="775"/>
      <c r="AD146" s="776"/>
      <c r="AE146" s="777"/>
      <c r="AF146" s="777"/>
      <c r="AG146" s="778"/>
      <c r="AH146" s="947">
        <f>IF(V146="賃金で算定",V147+Z147-AD147,0)</f>
        <v>0</v>
      </c>
      <c r="AI146" s="948"/>
      <c r="AJ146" s="948"/>
      <c r="AK146" s="949"/>
      <c r="AL146" s="765"/>
      <c r="AM146" s="766"/>
      <c r="AN146" s="827"/>
      <c r="AO146" s="828"/>
      <c r="AP146" s="828"/>
      <c r="AQ146" s="828"/>
      <c r="AR146" s="828"/>
      <c r="AS146" s="779"/>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7"/>
      <c r="AZ146" s="768"/>
      <c r="BA146" s="769">
        <f t="shared" ref="BA146" si="61">AN146</f>
        <v>0</v>
      </c>
      <c r="BB146" s="768"/>
      <c r="BC146" s="768"/>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8</v>
      </c>
      <c r="Q147" s="23"/>
      <c r="R147" s="11" t="s">
        <v>9</v>
      </c>
      <c r="S147" s="220"/>
      <c r="T147" s="950" t="s">
        <v>29</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90"/>
      <c r="AV147" s="24"/>
      <c r="AW147" s="25"/>
      <c r="AY147" s="467">
        <f t="shared" ref="AY147" si="62">AH147</f>
        <v>0</v>
      </c>
      <c r="AZ147" s="466">
        <f>IF(AV146&lt;=設定シート!C$85,AH147,IF(AND(AV146&gt;=設定シート!E$85,AV146&lt;=設定シート!G$85),AH147*105/108,AH147))</f>
        <v>0</v>
      </c>
      <c r="BA147" s="465"/>
      <c r="BB147" s="466">
        <f t="shared" ref="BB147" si="63">IF($AL147="賃金で算定",0,INT(AY147*$AL147/100))</f>
        <v>0</v>
      </c>
      <c r="BC147" s="466">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8"/>
      <c r="P148" s="736" t="s">
        <v>39</v>
      </c>
      <c r="Q148" s="759"/>
      <c r="R148" s="736" t="s">
        <v>9</v>
      </c>
      <c r="S148" s="760"/>
      <c r="T148" s="944" t="s">
        <v>41</v>
      </c>
      <c r="U148" s="1043"/>
      <c r="V148" s="945"/>
      <c r="W148" s="946"/>
      <c r="X148" s="946"/>
      <c r="Y148" s="29"/>
      <c r="Z148" s="782"/>
      <c r="AA148" s="688"/>
      <c r="AB148" s="688"/>
      <c r="AC148" s="21"/>
      <c r="AD148" s="782"/>
      <c r="AE148" s="688"/>
      <c r="AF148" s="688"/>
      <c r="AG148" s="783"/>
      <c r="AH148" s="947">
        <f>IF(V148="賃金で算定",V149+Z149-AD149,0)</f>
        <v>0</v>
      </c>
      <c r="AI148" s="948"/>
      <c r="AJ148" s="948"/>
      <c r="AK148" s="949"/>
      <c r="AL148" s="765"/>
      <c r="AM148" s="766"/>
      <c r="AN148" s="827"/>
      <c r="AO148" s="828"/>
      <c r="AP148" s="828"/>
      <c r="AQ148" s="828"/>
      <c r="AR148" s="828"/>
      <c r="AS148" s="779"/>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7"/>
      <c r="AZ148" s="768"/>
      <c r="BA148" s="769">
        <f t="shared" ref="BA148" si="64">AN148</f>
        <v>0</v>
      </c>
      <c r="BB148" s="768"/>
      <c r="BC148" s="768"/>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8</v>
      </c>
      <c r="Q149" s="23"/>
      <c r="R149" s="11" t="s">
        <v>9</v>
      </c>
      <c r="S149" s="220"/>
      <c r="T149" s="950" t="s">
        <v>29</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90"/>
      <c r="AV149" s="24"/>
      <c r="AW149" s="25"/>
      <c r="AY149" s="467">
        <f t="shared" ref="AY149" si="65">AH149</f>
        <v>0</v>
      </c>
      <c r="AZ149" s="466">
        <f>IF(AV148&lt;=設定シート!C$85,AH149,IF(AND(AV148&gt;=設定シート!E$85,AV148&lt;=設定シート!G$85),AH149*105/108,AH149))</f>
        <v>0</v>
      </c>
      <c r="BA149" s="465"/>
      <c r="BB149" s="466">
        <f t="shared" ref="BB149" si="66">IF($AL149="賃金で算定",0,INT(AY149*$AL149/100))</f>
        <v>0</v>
      </c>
      <c r="BC149" s="466">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8"/>
      <c r="P150" s="736" t="s">
        <v>39</v>
      </c>
      <c r="Q150" s="759"/>
      <c r="R150" s="736" t="s">
        <v>9</v>
      </c>
      <c r="S150" s="760"/>
      <c r="T150" s="944" t="s">
        <v>41</v>
      </c>
      <c r="U150" s="1043"/>
      <c r="V150" s="945"/>
      <c r="W150" s="946"/>
      <c r="X150" s="946"/>
      <c r="Y150" s="799"/>
      <c r="Z150" s="776"/>
      <c r="AA150" s="777"/>
      <c r="AB150" s="777"/>
      <c r="AC150" s="775"/>
      <c r="AD150" s="776"/>
      <c r="AE150" s="777"/>
      <c r="AF150" s="777"/>
      <c r="AG150" s="778"/>
      <c r="AH150" s="947">
        <f>IF(V150="賃金で算定",V151+Z151-AD151,0)</f>
        <v>0</v>
      </c>
      <c r="AI150" s="948"/>
      <c r="AJ150" s="948"/>
      <c r="AK150" s="949"/>
      <c r="AL150" s="765"/>
      <c r="AM150" s="766"/>
      <c r="AN150" s="827"/>
      <c r="AO150" s="828"/>
      <c r="AP150" s="828"/>
      <c r="AQ150" s="828"/>
      <c r="AR150" s="828"/>
      <c r="AS150" s="779"/>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7"/>
      <c r="AZ150" s="768"/>
      <c r="BA150" s="769">
        <f t="shared" ref="BA150" si="67">AN150</f>
        <v>0</v>
      </c>
      <c r="BB150" s="768"/>
      <c r="BC150" s="768"/>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8</v>
      </c>
      <c r="Q151" s="23"/>
      <c r="R151" s="11" t="s">
        <v>9</v>
      </c>
      <c r="S151" s="220"/>
      <c r="T151" s="950" t="s">
        <v>29</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90"/>
      <c r="AV151" s="24"/>
      <c r="AW151" s="25"/>
      <c r="AY151" s="467">
        <f t="shared" ref="AY151" si="68">AH151</f>
        <v>0</v>
      </c>
      <c r="AZ151" s="466">
        <f>IF(AV150&lt;=設定シート!C$85,AH151,IF(AND(AV150&gt;=設定シート!E$85,AV150&lt;=設定シート!G$85),AH151*105/108,AH151))</f>
        <v>0</v>
      </c>
      <c r="BA151" s="465"/>
      <c r="BB151" s="466">
        <f t="shared" ref="BB151" si="69">IF($AL151="賃金で算定",0,INT(AY151*$AL151/100))</f>
        <v>0</v>
      </c>
      <c r="BC151" s="466">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8"/>
      <c r="P152" s="736" t="s">
        <v>39</v>
      </c>
      <c r="Q152" s="759"/>
      <c r="R152" s="736" t="s">
        <v>9</v>
      </c>
      <c r="S152" s="760"/>
      <c r="T152" s="944" t="s">
        <v>41</v>
      </c>
      <c r="U152" s="1043"/>
      <c r="V152" s="945"/>
      <c r="W152" s="946"/>
      <c r="X152" s="946"/>
      <c r="Y152" s="799"/>
      <c r="Z152" s="776"/>
      <c r="AA152" s="777"/>
      <c r="AB152" s="777"/>
      <c r="AC152" s="775"/>
      <c r="AD152" s="776"/>
      <c r="AE152" s="777"/>
      <c r="AF152" s="777"/>
      <c r="AG152" s="778"/>
      <c r="AH152" s="947">
        <f>IF(V152="賃金で算定",V153+Z153-AD153,0)</f>
        <v>0</v>
      </c>
      <c r="AI152" s="948"/>
      <c r="AJ152" s="948"/>
      <c r="AK152" s="949"/>
      <c r="AL152" s="765"/>
      <c r="AM152" s="766"/>
      <c r="AN152" s="827"/>
      <c r="AO152" s="828"/>
      <c r="AP152" s="828"/>
      <c r="AQ152" s="828"/>
      <c r="AR152" s="828"/>
      <c r="AS152" s="779"/>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7"/>
      <c r="AZ152" s="768"/>
      <c r="BA152" s="769">
        <f t="shared" ref="BA152" si="70">AN152</f>
        <v>0</v>
      </c>
      <c r="BB152" s="768"/>
      <c r="BC152" s="768"/>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8</v>
      </c>
      <c r="Q153" s="23"/>
      <c r="R153" s="11" t="s">
        <v>9</v>
      </c>
      <c r="S153" s="220"/>
      <c r="T153" s="950" t="s">
        <v>29</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90"/>
      <c r="AV153" s="24"/>
      <c r="AW153" s="25"/>
      <c r="AY153" s="467">
        <f t="shared" ref="AY153" si="71">AH153</f>
        <v>0</v>
      </c>
      <c r="AZ153" s="466">
        <f>IF(AV152&lt;=設定シート!C$85,AH153,IF(AND(AV152&gt;=設定シート!E$85,AV152&lt;=設定シート!G$85),AH153*105/108,AH153))</f>
        <v>0</v>
      </c>
      <c r="BA153" s="465"/>
      <c r="BB153" s="466">
        <f t="shared" ref="BB153" si="72">IF($AL153="賃金で算定",0,INT(AY153*$AL153/100))</f>
        <v>0</v>
      </c>
      <c r="BC153" s="466">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8"/>
      <c r="P154" s="736" t="s">
        <v>39</v>
      </c>
      <c r="Q154" s="759"/>
      <c r="R154" s="736" t="s">
        <v>9</v>
      </c>
      <c r="S154" s="760"/>
      <c r="T154" s="944" t="s">
        <v>41</v>
      </c>
      <c r="U154" s="1043"/>
      <c r="V154" s="945"/>
      <c r="W154" s="946"/>
      <c r="X154" s="946"/>
      <c r="Y154" s="799"/>
      <c r="Z154" s="776"/>
      <c r="AA154" s="777"/>
      <c r="AB154" s="777"/>
      <c r="AC154" s="775"/>
      <c r="AD154" s="776"/>
      <c r="AE154" s="777"/>
      <c r="AF154" s="777"/>
      <c r="AG154" s="778"/>
      <c r="AH154" s="947">
        <f>IF(V154="賃金で算定",V155+Z155-AD155,0)</f>
        <v>0</v>
      </c>
      <c r="AI154" s="948"/>
      <c r="AJ154" s="948"/>
      <c r="AK154" s="949"/>
      <c r="AL154" s="765"/>
      <c r="AM154" s="766"/>
      <c r="AN154" s="827"/>
      <c r="AO154" s="828"/>
      <c r="AP154" s="828"/>
      <c r="AQ154" s="828"/>
      <c r="AR154" s="828"/>
      <c r="AS154" s="779"/>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7"/>
      <c r="AZ154" s="768"/>
      <c r="BA154" s="769">
        <f t="shared" ref="BA154" si="73">AN154</f>
        <v>0</v>
      </c>
      <c r="BB154" s="768"/>
      <c r="BC154" s="768"/>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8</v>
      </c>
      <c r="Q155" s="23"/>
      <c r="R155" s="11" t="s">
        <v>9</v>
      </c>
      <c r="S155" s="220"/>
      <c r="T155" s="950" t="s">
        <v>29</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90"/>
      <c r="AV155" s="24"/>
      <c r="AW155" s="25"/>
      <c r="AY155" s="467">
        <f t="shared" ref="AY155" si="74">AH155</f>
        <v>0</v>
      </c>
      <c r="AZ155" s="466">
        <f>IF(AV154&lt;=設定シート!C$85,AH155,IF(AND(AV154&gt;=設定シート!E$85,AV154&lt;=設定シート!G$85),AH155*105/108,AH155))</f>
        <v>0</v>
      </c>
      <c r="BA155" s="465"/>
      <c r="BB155" s="466">
        <f t="shared" ref="BB155" si="75">IF($AL155="賃金で算定",0,INT(AY155*$AL155/100))</f>
        <v>0</v>
      </c>
      <c r="BC155" s="466">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8"/>
      <c r="P156" s="736" t="s">
        <v>39</v>
      </c>
      <c r="Q156" s="759"/>
      <c r="R156" s="736" t="s">
        <v>9</v>
      </c>
      <c r="S156" s="760"/>
      <c r="T156" s="944" t="s">
        <v>41</v>
      </c>
      <c r="U156" s="1043"/>
      <c r="V156" s="945"/>
      <c r="W156" s="946"/>
      <c r="X156" s="946"/>
      <c r="Y156" s="799"/>
      <c r="Z156" s="776"/>
      <c r="AA156" s="777"/>
      <c r="AB156" s="777"/>
      <c r="AC156" s="775"/>
      <c r="AD156" s="776"/>
      <c r="AE156" s="777"/>
      <c r="AF156" s="777"/>
      <c r="AG156" s="778"/>
      <c r="AH156" s="947">
        <f>IF(V156="賃金で算定",V157+Z157-AD157,0)</f>
        <v>0</v>
      </c>
      <c r="AI156" s="948"/>
      <c r="AJ156" s="948"/>
      <c r="AK156" s="949"/>
      <c r="AL156" s="765"/>
      <c r="AM156" s="766"/>
      <c r="AN156" s="827"/>
      <c r="AO156" s="828"/>
      <c r="AP156" s="828"/>
      <c r="AQ156" s="828"/>
      <c r="AR156" s="828"/>
      <c r="AS156" s="779"/>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7"/>
      <c r="AZ156" s="768"/>
      <c r="BA156" s="769">
        <f t="shared" ref="BA156" si="76">AN156</f>
        <v>0</v>
      </c>
      <c r="BB156" s="768"/>
      <c r="BC156" s="768"/>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8</v>
      </c>
      <c r="Q157" s="23"/>
      <c r="R157" s="11" t="s">
        <v>9</v>
      </c>
      <c r="S157" s="220"/>
      <c r="T157" s="950" t="s">
        <v>29</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90"/>
      <c r="AV157" s="24"/>
      <c r="AW157" s="25"/>
      <c r="AY157" s="467">
        <f t="shared" ref="AY157" si="77">AH157</f>
        <v>0</v>
      </c>
      <c r="AZ157" s="466">
        <f>IF(AV156&lt;=設定シート!C$85,AH157,IF(AND(AV156&gt;=設定シート!E$85,AV156&lt;=設定シート!G$85),AH157*105/108,AH157))</f>
        <v>0</v>
      </c>
      <c r="BA157" s="465"/>
      <c r="BB157" s="466">
        <f t="shared" ref="BB157" si="78">IF($AL157="賃金で算定",0,INT(AY157*$AL157/100))</f>
        <v>0</v>
      </c>
      <c r="BC157" s="466">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8"/>
      <c r="P158" s="736" t="s">
        <v>39</v>
      </c>
      <c r="Q158" s="759"/>
      <c r="R158" s="736" t="s">
        <v>9</v>
      </c>
      <c r="S158" s="760"/>
      <c r="T158" s="944" t="s">
        <v>41</v>
      </c>
      <c r="U158" s="1043"/>
      <c r="V158" s="945"/>
      <c r="W158" s="946"/>
      <c r="X158" s="946"/>
      <c r="Y158" s="799"/>
      <c r="Z158" s="776"/>
      <c r="AA158" s="777"/>
      <c r="AB158" s="777"/>
      <c r="AC158" s="775"/>
      <c r="AD158" s="776"/>
      <c r="AE158" s="777"/>
      <c r="AF158" s="777"/>
      <c r="AG158" s="778"/>
      <c r="AH158" s="947">
        <f>IF(V158="賃金で算定",V159+Z159-AD159,0)</f>
        <v>0</v>
      </c>
      <c r="AI158" s="948"/>
      <c r="AJ158" s="948"/>
      <c r="AK158" s="949"/>
      <c r="AL158" s="765"/>
      <c r="AM158" s="766"/>
      <c r="AN158" s="827"/>
      <c r="AO158" s="828"/>
      <c r="AP158" s="828"/>
      <c r="AQ158" s="828"/>
      <c r="AR158" s="828"/>
      <c r="AS158" s="779"/>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7"/>
      <c r="AZ158" s="768"/>
      <c r="BA158" s="769">
        <f t="shared" ref="BA158" si="79">AN158</f>
        <v>0</v>
      </c>
      <c r="BB158" s="768"/>
      <c r="BC158" s="768"/>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8</v>
      </c>
      <c r="Q159" s="23"/>
      <c r="R159" s="11" t="s">
        <v>9</v>
      </c>
      <c r="S159" s="220"/>
      <c r="T159" s="950" t="s">
        <v>29</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90"/>
      <c r="AV159" s="24"/>
      <c r="AW159" s="25"/>
      <c r="AY159" s="467">
        <f t="shared" ref="AY159" si="80">AH159</f>
        <v>0</v>
      </c>
      <c r="AZ159" s="466">
        <f>IF(AV158&lt;=設定シート!C$85,AH159,IF(AND(AV158&gt;=設定シート!E$85,AV158&lt;=設定シート!G$85),AH159*105/108,AH159))</f>
        <v>0</v>
      </c>
      <c r="BA159" s="465"/>
      <c r="BB159" s="466">
        <f t="shared" ref="BB159" si="81">IF($AL159="賃金で算定",0,INT(AY159*$AL159/100))</f>
        <v>0</v>
      </c>
      <c r="BC159" s="466">
        <f>IF(AY159=AZ159,BB159,AZ159*$AL159/100)</f>
        <v>0</v>
      </c>
      <c r="BL159" s="22">
        <f>IF(AY159=AZ159,0,1)</f>
        <v>0</v>
      </c>
      <c r="BM159" s="22" t="str">
        <f>IF(BL159=1,AL159,"")</f>
        <v/>
      </c>
    </row>
    <row r="160" spans="2:74" ht="18" customHeight="1">
      <c r="B160" s="839" t="s">
        <v>865</v>
      </c>
      <c r="C160" s="956"/>
      <c r="D160" s="956"/>
      <c r="E160" s="957"/>
      <c r="F160" s="1037"/>
      <c r="G160" s="965"/>
      <c r="H160" s="965"/>
      <c r="I160" s="965"/>
      <c r="J160" s="965"/>
      <c r="K160" s="965"/>
      <c r="L160" s="965"/>
      <c r="M160" s="965"/>
      <c r="N160" s="966"/>
      <c r="O160" s="839" t="s">
        <v>866</v>
      </c>
      <c r="P160" s="956"/>
      <c r="Q160" s="956"/>
      <c r="R160" s="956"/>
      <c r="S160" s="956"/>
      <c r="T160" s="956"/>
      <c r="U160" s="957"/>
      <c r="V160" s="1040">
        <f>AH160</f>
        <v>0</v>
      </c>
      <c r="W160" s="1041"/>
      <c r="X160" s="1041"/>
      <c r="Y160" s="1042"/>
      <c r="Z160" s="776"/>
      <c r="AA160" s="777"/>
      <c r="AB160" s="777"/>
      <c r="AC160" s="775"/>
      <c r="AD160" s="776"/>
      <c r="AE160" s="777"/>
      <c r="AF160" s="777"/>
      <c r="AG160" s="775"/>
      <c r="AH160" s="947">
        <f>AH142+AH144+AH146+AH148+AH150+AH152+AH154+AH156+AH158</f>
        <v>0</v>
      </c>
      <c r="AI160" s="948"/>
      <c r="AJ160" s="948"/>
      <c r="AK160" s="949"/>
      <c r="AL160" s="743"/>
      <c r="AM160" s="745"/>
      <c r="AN160" s="947">
        <f>AN142+AN144+AN146+AN148+AN150+AN152+AN154+AN156+AN158</f>
        <v>0</v>
      </c>
      <c r="AO160" s="948"/>
      <c r="AP160" s="948"/>
      <c r="AQ160" s="948"/>
      <c r="AR160" s="948"/>
      <c r="AS160" s="779"/>
      <c r="AW160" s="25"/>
      <c r="AY160" s="767"/>
      <c r="AZ160" s="784"/>
      <c r="BA160" s="785">
        <f>BA142+BA144+BA146+BA148+BA150+BA152+BA154+BA156+BA158</f>
        <v>0</v>
      </c>
      <c r="BB160" s="769">
        <f>BB143+BB145+BB147+BB149+BB151+BB153+BB155+BB157+BB159</f>
        <v>0</v>
      </c>
      <c r="BC160" s="769">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7"/>
      <c r="AM161" s="748"/>
      <c r="AN161" s="951">
        <f>BB161</f>
        <v>0</v>
      </c>
      <c r="AO161" s="930"/>
      <c r="AP161" s="930"/>
      <c r="AQ161" s="930"/>
      <c r="AR161" s="930"/>
      <c r="AS161" s="800"/>
      <c r="AW161" s="25"/>
      <c r="AY161" s="786">
        <f>AY143+AY145+AY147+AY149+AY151+AY153+AY155+AY157+AY159</f>
        <v>0</v>
      </c>
      <c r="AZ161" s="787"/>
      <c r="BA161" s="787"/>
      <c r="BB161" s="788">
        <f>BB160</f>
        <v>0</v>
      </c>
      <c r="BC161" s="789"/>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91"/>
      <c r="AM162" s="692"/>
      <c r="AN162" s="934">
        <f>BC162</f>
        <v>0</v>
      </c>
      <c r="AO162" s="935"/>
      <c r="AP162" s="935"/>
      <c r="AQ162" s="935"/>
      <c r="AR162" s="935"/>
      <c r="AS162" s="690"/>
      <c r="AU162" s="222"/>
      <c r="AW162" s="25"/>
      <c r="AY162" s="469"/>
      <c r="AZ162" s="470">
        <f>IF(AZ143+AZ145+AZ147+AZ149+AZ151+AZ153+AZ155+AZ157+AZ159=AY161,0,ROUNDDOWN(AZ143+AZ145+AZ147+AZ149+AZ151+AZ153+AZ155+AZ157+AZ159,0))</f>
        <v>0</v>
      </c>
      <c r="BA162" s="468"/>
      <c r="BB162" s="468"/>
      <c r="BC162" s="470">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43</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893</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3"/>
      <c r="AN174" s="703"/>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10</v>
      </c>
      <c r="C176" s="836"/>
      <c r="D176" s="836"/>
      <c r="E176" s="836"/>
      <c r="F176" s="836"/>
      <c r="G176" s="836"/>
      <c r="H176" s="836"/>
      <c r="I176" s="836"/>
      <c r="J176" s="840" t="s">
        <v>18</v>
      </c>
      <c r="K176" s="840"/>
      <c r="L176" s="729" t="s">
        <v>11</v>
      </c>
      <c r="M176" s="840" t="s">
        <v>19</v>
      </c>
      <c r="N176" s="840"/>
      <c r="O176" s="841" t="s">
        <v>20</v>
      </c>
      <c r="P176" s="840"/>
      <c r="Q176" s="840"/>
      <c r="R176" s="840"/>
      <c r="S176" s="840"/>
      <c r="T176" s="840"/>
      <c r="U176" s="840" t="s">
        <v>21</v>
      </c>
      <c r="V176" s="840"/>
      <c r="W176" s="840"/>
      <c r="AD176" s="11"/>
      <c r="AE176" s="11"/>
      <c r="AF176" s="11"/>
      <c r="AG176" s="11"/>
      <c r="AH176" s="11"/>
      <c r="AI176" s="11"/>
      <c r="AJ176" s="11"/>
      <c r="AL176" s="981">
        <f>$AL$9</f>
        <v>0</v>
      </c>
      <c r="AM176" s="843"/>
      <c r="AN176" s="914" t="s">
        <v>12</v>
      </c>
      <c r="AO176" s="914"/>
      <c r="AP176" s="843">
        <v>5</v>
      </c>
      <c r="AQ176" s="843"/>
      <c r="AR176" s="914" t="s">
        <v>13</v>
      </c>
      <c r="AS176" s="917"/>
      <c r="AW176" s="25"/>
    </row>
    <row r="177" spans="2:74"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44</v>
      </c>
      <c r="C180" s="891"/>
      <c r="D180" s="891"/>
      <c r="E180" s="891"/>
      <c r="F180" s="891"/>
      <c r="G180" s="891"/>
      <c r="H180" s="891"/>
      <c r="I180" s="892"/>
      <c r="J180" s="890" t="s">
        <v>14</v>
      </c>
      <c r="K180" s="891"/>
      <c r="L180" s="891"/>
      <c r="M180" s="891"/>
      <c r="N180" s="899"/>
      <c r="O180" s="902" t="s">
        <v>45</v>
      </c>
      <c r="P180" s="891"/>
      <c r="Q180" s="891"/>
      <c r="R180" s="891"/>
      <c r="S180" s="891"/>
      <c r="T180" s="891"/>
      <c r="U180" s="892"/>
      <c r="V180" s="730" t="s">
        <v>38</v>
      </c>
      <c r="W180" s="731"/>
      <c r="X180" s="731"/>
      <c r="Y180" s="905" t="s">
        <v>570</v>
      </c>
      <c r="Z180" s="905"/>
      <c r="AA180" s="905"/>
      <c r="AB180" s="905"/>
      <c r="AC180" s="905"/>
      <c r="AD180" s="905"/>
      <c r="AE180" s="905"/>
      <c r="AF180" s="905"/>
      <c r="AG180" s="905"/>
      <c r="AH180" s="905"/>
      <c r="AI180" s="731"/>
      <c r="AJ180" s="731"/>
      <c r="AK180" s="732"/>
      <c r="AL180" s="1034" t="s">
        <v>524</v>
      </c>
      <c r="AM180" s="1034"/>
      <c r="AN180" s="906" t="s">
        <v>315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15</v>
      </c>
      <c r="W181" s="1044"/>
      <c r="X181" s="1044"/>
      <c r="Y181" s="1045"/>
      <c r="Z181" s="858" t="s">
        <v>24</v>
      </c>
      <c r="AA181" s="859"/>
      <c r="AB181" s="859"/>
      <c r="AC181" s="860"/>
      <c r="AD181" s="1049" t="s">
        <v>25</v>
      </c>
      <c r="AE181" s="1050"/>
      <c r="AF181" s="1050"/>
      <c r="AG181" s="1051"/>
      <c r="AH181" s="870" t="s">
        <v>174</v>
      </c>
      <c r="AI181" s="871"/>
      <c r="AJ181" s="871"/>
      <c r="AK181" s="872"/>
      <c r="AL181" s="1035" t="s">
        <v>525</v>
      </c>
      <c r="AM181" s="1035"/>
      <c r="AN181" s="880" t="s">
        <v>27</v>
      </c>
      <c r="AO181" s="881"/>
      <c r="AP181" s="881"/>
      <c r="AQ181" s="881"/>
      <c r="AR181" s="882"/>
      <c r="AS181" s="883"/>
      <c r="AW181" s="25"/>
      <c r="AY181" s="754" t="s">
        <v>551</v>
      </c>
      <c r="AZ181" s="754" t="s">
        <v>551</v>
      </c>
      <c r="BA181" s="754" t="s">
        <v>549</v>
      </c>
      <c r="BB181" s="884" t="s">
        <v>550</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4"/>
      <c r="AZ182" s="465" t="s">
        <v>545</v>
      </c>
      <c r="BA182" s="465" t="s">
        <v>548</v>
      </c>
      <c r="BB182" s="755" t="s">
        <v>546</v>
      </c>
      <c r="BC182" s="465" t="s">
        <v>545</v>
      </c>
      <c r="BL182" s="22" t="s">
        <v>556</v>
      </c>
      <c r="BM182" s="22" t="s">
        <v>260</v>
      </c>
    </row>
    <row r="183" spans="2:74" ht="18" customHeight="1">
      <c r="B183" s="936"/>
      <c r="C183" s="937"/>
      <c r="D183" s="937"/>
      <c r="E183" s="937"/>
      <c r="F183" s="937"/>
      <c r="G183" s="937"/>
      <c r="H183" s="937"/>
      <c r="I183" s="938"/>
      <c r="J183" s="936"/>
      <c r="K183" s="937"/>
      <c r="L183" s="937"/>
      <c r="M183" s="937"/>
      <c r="N183" s="942"/>
      <c r="O183" s="758"/>
      <c r="P183" s="736" t="s">
        <v>39</v>
      </c>
      <c r="Q183" s="759"/>
      <c r="R183" s="736" t="s">
        <v>9</v>
      </c>
      <c r="S183" s="760"/>
      <c r="T183" s="944" t="s">
        <v>47</v>
      </c>
      <c r="U183" s="1043"/>
      <c r="V183" s="945"/>
      <c r="W183" s="946"/>
      <c r="X183" s="946"/>
      <c r="Y183" s="794" t="s">
        <v>16</v>
      </c>
      <c r="Z183" s="762"/>
      <c r="AA183" s="763"/>
      <c r="AB183" s="763"/>
      <c r="AC183" s="761" t="s">
        <v>16</v>
      </c>
      <c r="AD183" s="762"/>
      <c r="AE183" s="763"/>
      <c r="AF183" s="763"/>
      <c r="AG183" s="764" t="s">
        <v>16</v>
      </c>
      <c r="AH183" s="947">
        <f>IF(V183="賃金で算定",V184+Z184-AD184,0)</f>
        <v>0</v>
      </c>
      <c r="AI183" s="948"/>
      <c r="AJ183" s="948"/>
      <c r="AK183" s="949"/>
      <c r="AL183" s="765"/>
      <c r="AM183" s="766"/>
      <c r="AN183" s="827"/>
      <c r="AO183" s="828"/>
      <c r="AP183" s="828"/>
      <c r="AQ183" s="828"/>
      <c r="AR183" s="828"/>
      <c r="AS183" s="764" t="s">
        <v>16</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7"/>
      <c r="AZ183" s="768"/>
      <c r="BA183" s="769">
        <f>AN183</f>
        <v>0</v>
      </c>
      <c r="BB183" s="768"/>
      <c r="BC183" s="768"/>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8</v>
      </c>
      <c r="Q184" s="23"/>
      <c r="R184" s="11" t="s">
        <v>9</v>
      </c>
      <c r="S184" s="220"/>
      <c r="T184" s="950" t="s">
        <v>29</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90"/>
      <c r="AV184" s="24"/>
      <c r="AW184" s="25"/>
      <c r="AY184" s="467">
        <f>AH184</f>
        <v>0</v>
      </c>
      <c r="AZ184" s="466">
        <f>IF(AV183&lt;=設定シート!C$85,AH184,IF(AND(AV183&gt;=設定シート!E$85,AV183&lt;=設定シート!G$85),AH184*105/108,AH184))</f>
        <v>0</v>
      </c>
      <c r="BA184" s="465"/>
      <c r="BB184" s="466">
        <f>IF($AL184="賃金で算定",0,INT(AY184*$AL184/100))</f>
        <v>0</v>
      </c>
      <c r="BC184" s="466">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8"/>
      <c r="P185" s="736" t="s">
        <v>39</v>
      </c>
      <c r="Q185" s="759"/>
      <c r="R185" s="736" t="s">
        <v>9</v>
      </c>
      <c r="S185" s="760"/>
      <c r="T185" s="944" t="s">
        <v>41</v>
      </c>
      <c r="U185" s="1043"/>
      <c r="V185" s="945"/>
      <c r="W185" s="946"/>
      <c r="X185" s="946"/>
      <c r="Y185" s="799"/>
      <c r="Z185" s="776"/>
      <c r="AA185" s="777"/>
      <c r="AB185" s="777"/>
      <c r="AC185" s="775"/>
      <c r="AD185" s="776"/>
      <c r="AE185" s="777"/>
      <c r="AF185" s="777"/>
      <c r="AG185" s="778"/>
      <c r="AH185" s="947">
        <f>IF(V185="賃金で算定",V186+Z186-AD186,0)</f>
        <v>0</v>
      </c>
      <c r="AI185" s="948"/>
      <c r="AJ185" s="948"/>
      <c r="AK185" s="949"/>
      <c r="AL185" s="765"/>
      <c r="AM185" s="766"/>
      <c r="AN185" s="827"/>
      <c r="AO185" s="828"/>
      <c r="AP185" s="828"/>
      <c r="AQ185" s="828"/>
      <c r="AR185" s="828"/>
      <c r="AS185" s="779"/>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7"/>
      <c r="AZ185" s="768"/>
      <c r="BA185" s="769">
        <f t="shared" ref="BA185" si="82">AN185</f>
        <v>0</v>
      </c>
      <c r="BB185" s="768"/>
      <c r="BC185" s="768"/>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8</v>
      </c>
      <c r="Q186" s="23"/>
      <c r="R186" s="11" t="s">
        <v>9</v>
      </c>
      <c r="S186" s="220"/>
      <c r="T186" s="950" t="s">
        <v>29</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90"/>
      <c r="AV186" s="24"/>
      <c r="AW186" s="25"/>
      <c r="AY186" s="467">
        <f t="shared" ref="AY186" si="83">AH186</f>
        <v>0</v>
      </c>
      <c r="AZ186" s="466">
        <f>IF(AV185&lt;=設定シート!C$85,AH186,IF(AND(AV185&gt;=設定シート!E$85,AV185&lt;=設定シート!G$85),AH186*105/108,AH186))</f>
        <v>0</v>
      </c>
      <c r="BA186" s="465"/>
      <c r="BB186" s="466">
        <f t="shared" ref="BB186" si="84">IF($AL186="賃金で算定",0,INT(AY186*$AL186/100))</f>
        <v>0</v>
      </c>
      <c r="BC186" s="466">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8"/>
      <c r="P187" s="736" t="s">
        <v>39</v>
      </c>
      <c r="Q187" s="759"/>
      <c r="R187" s="736" t="s">
        <v>9</v>
      </c>
      <c r="S187" s="760"/>
      <c r="T187" s="944" t="s">
        <v>41</v>
      </c>
      <c r="U187" s="1043"/>
      <c r="V187" s="945"/>
      <c r="W187" s="946"/>
      <c r="X187" s="946"/>
      <c r="Y187" s="799"/>
      <c r="Z187" s="776"/>
      <c r="AA187" s="777"/>
      <c r="AB187" s="777"/>
      <c r="AC187" s="775"/>
      <c r="AD187" s="776"/>
      <c r="AE187" s="777"/>
      <c r="AF187" s="777"/>
      <c r="AG187" s="778"/>
      <c r="AH187" s="947">
        <f>IF(V187="賃金で算定",V188+Z188-AD188,0)</f>
        <v>0</v>
      </c>
      <c r="AI187" s="948"/>
      <c r="AJ187" s="948"/>
      <c r="AK187" s="949"/>
      <c r="AL187" s="765"/>
      <c r="AM187" s="766"/>
      <c r="AN187" s="827"/>
      <c r="AO187" s="828"/>
      <c r="AP187" s="828"/>
      <c r="AQ187" s="828"/>
      <c r="AR187" s="828"/>
      <c r="AS187" s="779"/>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7"/>
      <c r="AZ187" s="768"/>
      <c r="BA187" s="769">
        <f t="shared" ref="BA187" si="85">AN187</f>
        <v>0</v>
      </c>
      <c r="BB187" s="768"/>
      <c r="BC187" s="768"/>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8</v>
      </c>
      <c r="Q188" s="23"/>
      <c r="R188" s="11" t="s">
        <v>9</v>
      </c>
      <c r="S188" s="220"/>
      <c r="T188" s="950" t="s">
        <v>29</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90"/>
      <c r="AV188" s="24"/>
      <c r="AW188" s="25"/>
      <c r="AY188" s="467">
        <f t="shared" ref="AY188" si="86">AH188</f>
        <v>0</v>
      </c>
      <c r="AZ188" s="466">
        <f>IF(AV187&lt;=設定シート!C$85,AH188,IF(AND(AV187&gt;=設定シート!E$85,AV187&lt;=設定シート!G$85),AH188*105/108,AH188))</f>
        <v>0</v>
      </c>
      <c r="BA188" s="465"/>
      <c r="BB188" s="466">
        <f t="shared" ref="BB188" si="87">IF($AL188="賃金で算定",0,INT(AY188*$AL188/100))</f>
        <v>0</v>
      </c>
      <c r="BC188" s="466">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8"/>
      <c r="P189" s="736" t="s">
        <v>39</v>
      </c>
      <c r="Q189" s="759"/>
      <c r="R189" s="736" t="s">
        <v>9</v>
      </c>
      <c r="S189" s="760"/>
      <c r="T189" s="944" t="s">
        <v>41</v>
      </c>
      <c r="U189" s="1043"/>
      <c r="V189" s="945"/>
      <c r="W189" s="946"/>
      <c r="X189" s="946"/>
      <c r="Y189" s="29"/>
      <c r="Z189" s="782"/>
      <c r="AA189" s="688"/>
      <c r="AB189" s="688"/>
      <c r="AC189" s="21"/>
      <c r="AD189" s="782"/>
      <c r="AE189" s="688"/>
      <c r="AF189" s="688"/>
      <c r="AG189" s="783"/>
      <c r="AH189" s="947">
        <f>IF(V189="賃金で算定",V190+Z190-AD190,0)</f>
        <v>0</v>
      </c>
      <c r="AI189" s="948"/>
      <c r="AJ189" s="948"/>
      <c r="AK189" s="949"/>
      <c r="AL189" s="765"/>
      <c r="AM189" s="766"/>
      <c r="AN189" s="827"/>
      <c r="AO189" s="828"/>
      <c r="AP189" s="828"/>
      <c r="AQ189" s="828"/>
      <c r="AR189" s="828"/>
      <c r="AS189" s="779"/>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7"/>
      <c r="AZ189" s="768"/>
      <c r="BA189" s="769">
        <f t="shared" ref="BA189" si="88">AN189</f>
        <v>0</v>
      </c>
      <c r="BB189" s="768"/>
      <c r="BC189" s="768"/>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8</v>
      </c>
      <c r="Q190" s="23"/>
      <c r="R190" s="11" t="s">
        <v>9</v>
      </c>
      <c r="S190" s="220"/>
      <c r="T190" s="950" t="s">
        <v>29</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90"/>
      <c r="AV190" s="24"/>
      <c r="AW190" s="25"/>
      <c r="AY190" s="467">
        <f t="shared" ref="AY190" si="89">AH190</f>
        <v>0</v>
      </c>
      <c r="AZ190" s="466">
        <f>IF(AV189&lt;=設定シート!C$85,AH190,IF(AND(AV189&gt;=設定シート!E$85,AV189&lt;=設定シート!G$85),AH190*105/108,AH190))</f>
        <v>0</v>
      </c>
      <c r="BA190" s="465"/>
      <c r="BB190" s="466">
        <f t="shared" ref="BB190" si="90">IF($AL190="賃金で算定",0,INT(AY190*$AL190/100))</f>
        <v>0</v>
      </c>
      <c r="BC190" s="466">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8"/>
      <c r="P191" s="736" t="s">
        <v>39</v>
      </c>
      <c r="Q191" s="759"/>
      <c r="R191" s="736" t="s">
        <v>9</v>
      </c>
      <c r="S191" s="760"/>
      <c r="T191" s="944" t="s">
        <v>41</v>
      </c>
      <c r="U191" s="1043"/>
      <c r="V191" s="945"/>
      <c r="W191" s="946"/>
      <c r="X191" s="946"/>
      <c r="Y191" s="799"/>
      <c r="Z191" s="776"/>
      <c r="AA191" s="777"/>
      <c r="AB191" s="777"/>
      <c r="AC191" s="775"/>
      <c r="AD191" s="776"/>
      <c r="AE191" s="777"/>
      <c r="AF191" s="777"/>
      <c r="AG191" s="778"/>
      <c r="AH191" s="947">
        <f>IF(V191="賃金で算定",V192+Z192-AD192,0)</f>
        <v>0</v>
      </c>
      <c r="AI191" s="948"/>
      <c r="AJ191" s="948"/>
      <c r="AK191" s="949"/>
      <c r="AL191" s="765"/>
      <c r="AM191" s="766"/>
      <c r="AN191" s="827"/>
      <c r="AO191" s="828"/>
      <c r="AP191" s="828"/>
      <c r="AQ191" s="828"/>
      <c r="AR191" s="828"/>
      <c r="AS191" s="779"/>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7"/>
      <c r="AZ191" s="768"/>
      <c r="BA191" s="769">
        <f t="shared" ref="BA191" si="91">AN191</f>
        <v>0</v>
      </c>
      <c r="BB191" s="768"/>
      <c r="BC191" s="768"/>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8</v>
      </c>
      <c r="Q192" s="23"/>
      <c r="R192" s="11" t="s">
        <v>9</v>
      </c>
      <c r="S192" s="220"/>
      <c r="T192" s="950" t="s">
        <v>29</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90"/>
      <c r="AV192" s="24"/>
      <c r="AW192" s="25"/>
      <c r="AY192" s="467">
        <f t="shared" ref="AY192" si="92">AH192</f>
        <v>0</v>
      </c>
      <c r="AZ192" s="466">
        <f>IF(AV191&lt;=設定シート!C$85,AH192,IF(AND(AV191&gt;=設定シート!E$85,AV191&lt;=設定シート!G$85),AH192*105/108,AH192))</f>
        <v>0</v>
      </c>
      <c r="BA192" s="465"/>
      <c r="BB192" s="466">
        <f t="shared" ref="BB192" si="93">IF($AL192="賃金で算定",0,INT(AY192*$AL192/100))</f>
        <v>0</v>
      </c>
      <c r="BC192" s="466">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8"/>
      <c r="P193" s="736" t="s">
        <v>39</v>
      </c>
      <c r="Q193" s="759"/>
      <c r="R193" s="736" t="s">
        <v>9</v>
      </c>
      <c r="S193" s="760"/>
      <c r="T193" s="944" t="s">
        <v>41</v>
      </c>
      <c r="U193" s="1043"/>
      <c r="V193" s="945"/>
      <c r="W193" s="946"/>
      <c r="X193" s="946"/>
      <c r="Y193" s="799"/>
      <c r="Z193" s="776"/>
      <c r="AA193" s="777"/>
      <c r="AB193" s="777"/>
      <c r="AC193" s="775"/>
      <c r="AD193" s="776"/>
      <c r="AE193" s="777"/>
      <c r="AF193" s="777"/>
      <c r="AG193" s="778"/>
      <c r="AH193" s="947">
        <f>IF(V193="賃金で算定",V194+Z194-AD194,0)</f>
        <v>0</v>
      </c>
      <c r="AI193" s="948"/>
      <c r="AJ193" s="948"/>
      <c r="AK193" s="949"/>
      <c r="AL193" s="765"/>
      <c r="AM193" s="766"/>
      <c r="AN193" s="827"/>
      <c r="AO193" s="828"/>
      <c r="AP193" s="828"/>
      <c r="AQ193" s="828"/>
      <c r="AR193" s="828"/>
      <c r="AS193" s="779"/>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7"/>
      <c r="AZ193" s="768"/>
      <c r="BA193" s="769">
        <f t="shared" ref="BA193" si="94">AN193</f>
        <v>0</v>
      </c>
      <c r="BB193" s="768"/>
      <c r="BC193" s="768"/>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8</v>
      </c>
      <c r="Q194" s="23"/>
      <c r="R194" s="11" t="s">
        <v>9</v>
      </c>
      <c r="S194" s="220"/>
      <c r="T194" s="950" t="s">
        <v>29</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90"/>
      <c r="AV194" s="24"/>
      <c r="AW194" s="25"/>
      <c r="AY194" s="467">
        <f t="shared" ref="AY194" si="95">AH194</f>
        <v>0</v>
      </c>
      <c r="AZ194" s="466">
        <f>IF(AV193&lt;=設定シート!C$85,AH194,IF(AND(AV193&gt;=設定シート!E$85,AV193&lt;=設定シート!G$85),AH194*105/108,AH194))</f>
        <v>0</v>
      </c>
      <c r="BA194" s="465"/>
      <c r="BB194" s="466">
        <f t="shared" ref="BB194" si="96">IF($AL194="賃金で算定",0,INT(AY194*$AL194/100))</f>
        <v>0</v>
      </c>
      <c r="BC194" s="466">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8"/>
      <c r="P195" s="736" t="s">
        <v>39</v>
      </c>
      <c r="Q195" s="759"/>
      <c r="R195" s="736" t="s">
        <v>9</v>
      </c>
      <c r="S195" s="760"/>
      <c r="T195" s="944" t="s">
        <v>41</v>
      </c>
      <c r="U195" s="1043"/>
      <c r="V195" s="945"/>
      <c r="W195" s="946"/>
      <c r="X195" s="946"/>
      <c r="Y195" s="799"/>
      <c r="Z195" s="776"/>
      <c r="AA195" s="777"/>
      <c r="AB195" s="777"/>
      <c r="AC195" s="775"/>
      <c r="AD195" s="776"/>
      <c r="AE195" s="777"/>
      <c r="AF195" s="777"/>
      <c r="AG195" s="778"/>
      <c r="AH195" s="947">
        <f>IF(V195="賃金で算定",V196+Z196-AD196,0)</f>
        <v>0</v>
      </c>
      <c r="AI195" s="948"/>
      <c r="AJ195" s="948"/>
      <c r="AK195" s="949"/>
      <c r="AL195" s="765"/>
      <c r="AM195" s="766"/>
      <c r="AN195" s="827"/>
      <c r="AO195" s="828"/>
      <c r="AP195" s="828"/>
      <c r="AQ195" s="828"/>
      <c r="AR195" s="828"/>
      <c r="AS195" s="779"/>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7"/>
      <c r="AZ195" s="768"/>
      <c r="BA195" s="769">
        <f t="shared" ref="BA195" si="97">AN195</f>
        <v>0</v>
      </c>
      <c r="BB195" s="768"/>
      <c r="BC195" s="768"/>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8</v>
      </c>
      <c r="Q196" s="23"/>
      <c r="R196" s="11" t="s">
        <v>9</v>
      </c>
      <c r="S196" s="220"/>
      <c r="T196" s="950" t="s">
        <v>29</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90"/>
      <c r="AV196" s="24"/>
      <c r="AW196" s="25"/>
      <c r="AY196" s="467">
        <f t="shared" ref="AY196" si="98">AH196</f>
        <v>0</v>
      </c>
      <c r="AZ196" s="466">
        <f>IF(AV195&lt;=設定シート!C$85,AH196,IF(AND(AV195&gt;=設定シート!E$85,AV195&lt;=設定シート!G$85),AH196*105/108,AH196))</f>
        <v>0</v>
      </c>
      <c r="BA196" s="465"/>
      <c r="BB196" s="466">
        <f t="shared" ref="BB196" si="99">IF($AL196="賃金で算定",0,INT(AY196*$AL196/100))</f>
        <v>0</v>
      </c>
      <c r="BC196" s="466">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8"/>
      <c r="P197" s="736" t="s">
        <v>39</v>
      </c>
      <c r="Q197" s="759"/>
      <c r="R197" s="736" t="s">
        <v>9</v>
      </c>
      <c r="S197" s="760"/>
      <c r="T197" s="944" t="s">
        <v>41</v>
      </c>
      <c r="U197" s="1043"/>
      <c r="V197" s="945"/>
      <c r="W197" s="946"/>
      <c r="X197" s="946"/>
      <c r="Y197" s="799"/>
      <c r="Z197" s="776"/>
      <c r="AA197" s="777"/>
      <c r="AB197" s="777"/>
      <c r="AC197" s="775"/>
      <c r="AD197" s="776"/>
      <c r="AE197" s="777"/>
      <c r="AF197" s="777"/>
      <c r="AG197" s="778"/>
      <c r="AH197" s="947">
        <f>IF(V197="賃金で算定",V198+Z198-AD198,0)</f>
        <v>0</v>
      </c>
      <c r="AI197" s="948"/>
      <c r="AJ197" s="948"/>
      <c r="AK197" s="949"/>
      <c r="AL197" s="765"/>
      <c r="AM197" s="766"/>
      <c r="AN197" s="827"/>
      <c r="AO197" s="828"/>
      <c r="AP197" s="828"/>
      <c r="AQ197" s="828"/>
      <c r="AR197" s="828"/>
      <c r="AS197" s="779"/>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7"/>
      <c r="AZ197" s="768"/>
      <c r="BA197" s="769">
        <f t="shared" ref="BA197" si="100">AN197</f>
        <v>0</v>
      </c>
      <c r="BB197" s="768"/>
      <c r="BC197" s="768"/>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8</v>
      </c>
      <c r="Q198" s="23"/>
      <c r="R198" s="11" t="s">
        <v>9</v>
      </c>
      <c r="S198" s="220"/>
      <c r="T198" s="950" t="s">
        <v>29</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90"/>
      <c r="AV198" s="24"/>
      <c r="AW198" s="25"/>
      <c r="AY198" s="467">
        <f t="shared" ref="AY198" si="101">AH198</f>
        <v>0</v>
      </c>
      <c r="AZ198" s="466">
        <f>IF(AV197&lt;=設定シート!C$85,AH198,IF(AND(AV197&gt;=設定シート!E$85,AV197&lt;=設定シート!G$85),AH198*105/108,AH198))</f>
        <v>0</v>
      </c>
      <c r="BA198" s="465"/>
      <c r="BB198" s="466">
        <f t="shared" ref="BB198" si="102">IF($AL198="賃金で算定",0,INT(AY198*$AL198/100))</f>
        <v>0</v>
      </c>
      <c r="BC198" s="466">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8"/>
      <c r="P199" s="736" t="s">
        <v>39</v>
      </c>
      <c r="Q199" s="759"/>
      <c r="R199" s="736" t="s">
        <v>9</v>
      </c>
      <c r="S199" s="760"/>
      <c r="T199" s="944" t="s">
        <v>41</v>
      </c>
      <c r="U199" s="1043"/>
      <c r="V199" s="945"/>
      <c r="W199" s="946"/>
      <c r="X199" s="946"/>
      <c r="Y199" s="799"/>
      <c r="Z199" s="776"/>
      <c r="AA199" s="777"/>
      <c r="AB199" s="777"/>
      <c r="AC199" s="775"/>
      <c r="AD199" s="776"/>
      <c r="AE199" s="777"/>
      <c r="AF199" s="777"/>
      <c r="AG199" s="778"/>
      <c r="AH199" s="947">
        <f>IF(V199="賃金で算定",V200+Z200-AD200,0)</f>
        <v>0</v>
      </c>
      <c r="AI199" s="948"/>
      <c r="AJ199" s="948"/>
      <c r="AK199" s="949"/>
      <c r="AL199" s="765"/>
      <c r="AM199" s="766"/>
      <c r="AN199" s="827"/>
      <c r="AO199" s="828"/>
      <c r="AP199" s="828"/>
      <c r="AQ199" s="828"/>
      <c r="AR199" s="828"/>
      <c r="AS199" s="779"/>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7"/>
      <c r="AZ199" s="768"/>
      <c r="BA199" s="769">
        <f t="shared" ref="BA199" si="103">AN199</f>
        <v>0</v>
      </c>
      <c r="BB199" s="768"/>
      <c r="BC199" s="768"/>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8</v>
      </c>
      <c r="Q200" s="23"/>
      <c r="R200" s="11" t="s">
        <v>9</v>
      </c>
      <c r="S200" s="220"/>
      <c r="T200" s="950" t="s">
        <v>29</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90"/>
      <c r="AV200" s="24"/>
      <c r="AW200" s="25"/>
      <c r="AY200" s="467">
        <f t="shared" ref="AY200" si="104">AH200</f>
        <v>0</v>
      </c>
      <c r="AZ200" s="466">
        <f>IF(AV199&lt;=設定シート!C$85,AH200,IF(AND(AV199&gt;=設定シート!E$85,AV199&lt;=設定シート!G$85),AH200*105/108,AH200))</f>
        <v>0</v>
      </c>
      <c r="BA200" s="465"/>
      <c r="BB200" s="466">
        <f t="shared" ref="BB200" si="105">IF($AL200="賃金で算定",0,INT(AY200*$AL200/100))</f>
        <v>0</v>
      </c>
      <c r="BC200" s="466">
        <f>IF(AY200=AZ200,BB200,AZ200*$AL200/100)</f>
        <v>0</v>
      </c>
      <c r="BL200" s="22">
        <f>IF(AY200=AZ200,0,1)</f>
        <v>0</v>
      </c>
      <c r="BM200" s="22" t="str">
        <f>IF(BL200=1,AL200,"")</f>
        <v/>
      </c>
    </row>
    <row r="201" spans="2:74" ht="18" customHeight="1">
      <c r="B201" s="839" t="s">
        <v>161</v>
      </c>
      <c r="C201" s="956"/>
      <c r="D201" s="956"/>
      <c r="E201" s="957"/>
      <c r="F201" s="1037"/>
      <c r="G201" s="965"/>
      <c r="H201" s="965"/>
      <c r="I201" s="965"/>
      <c r="J201" s="965"/>
      <c r="K201" s="965"/>
      <c r="L201" s="965"/>
      <c r="M201" s="965"/>
      <c r="N201" s="966"/>
      <c r="O201" s="839" t="s">
        <v>571</v>
      </c>
      <c r="P201" s="956"/>
      <c r="Q201" s="956"/>
      <c r="R201" s="956"/>
      <c r="S201" s="956"/>
      <c r="T201" s="956"/>
      <c r="U201" s="957"/>
      <c r="V201" s="1040">
        <f>AH201</f>
        <v>0</v>
      </c>
      <c r="W201" s="1041"/>
      <c r="X201" s="1041"/>
      <c r="Y201" s="1042"/>
      <c r="Z201" s="776"/>
      <c r="AA201" s="777"/>
      <c r="AB201" s="777"/>
      <c r="AC201" s="775"/>
      <c r="AD201" s="776"/>
      <c r="AE201" s="777"/>
      <c r="AF201" s="777"/>
      <c r="AG201" s="775"/>
      <c r="AH201" s="947">
        <f>AH183+AH185+AH187+AH189+AH191+AH193+AH195+AH197+AH199</f>
        <v>0</v>
      </c>
      <c r="AI201" s="948"/>
      <c r="AJ201" s="948"/>
      <c r="AK201" s="949"/>
      <c r="AL201" s="743"/>
      <c r="AM201" s="745"/>
      <c r="AN201" s="947">
        <f>AN183+AN185+AN187+AN189+AN191+AN193+AN195+AN197+AN199</f>
        <v>0</v>
      </c>
      <c r="AO201" s="948"/>
      <c r="AP201" s="948"/>
      <c r="AQ201" s="948"/>
      <c r="AR201" s="948"/>
      <c r="AS201" s="779"/>
      <c r="AW201" s="25"/>
      <c r="AY201" s="767"/>
      <c r="AZ201" s="784"/>
      <c r="BA201" s="785">
        <f>BA183+BA185+BA187+BA189+BA191+BA193+BA195+BA197+BA199</f>
        <v>0</v>
      </c>
      <c r="BB201" s="769">
        <f>BB184+BB186+BB188+BB190+BB192+BB194+BB196+BB198+BB200</f>
        <v>0</v>
      </c>
      <c r="BC201" s="769">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7"/>
      <c r="AM202" s="748"/>
      <c r="AN202" s="951">
        <f>BB202</f>
        <v>0</v>
      </c>
      <c r="AO202" s="930"/>
      <c r="AP202" s="930"/>
      <c r="AQ202" s="930"/>
      <c r="AR202" s="930"/>
      <c r="AS202" s="800"/>
      <c r="AW202" s="25"/>
      <c r="AY202" s="786">
        <f>AY184+AY186+AY188+AY190+AY192+AY194+AY196+AY198+AY200</f>
        <v>0</v>
      </c>
      <c r="AZ202" s="787"/>
      <c r="BA202" s="787"/>
      <c r="BB202" s="788">
        <f>BB201</f>
        <v>0</v>
      </c>
      <c r="BC202" s="789"/>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91"/>
      <c r="AM203" s="692"/>
      <c r="AN203" s="934">
        <f>BC203</f>
        <v>0</v>
      </c>
      <c r="AO203" s="935"/>
      <c r="AP203" s="935"/>
      <c r="AQ203" s="935"/>
      <c r="AR203" s="935"/>
      <c r="AS203" s="690"/>
      <c r="AU203" s="222"/>
      <c r="AW203" s="25"/>
      <c r="AY203" s="469"/>
      <c r="AZ203" s="470">
        <f>IF(AZ184+AZ186+AZ188+AZ190+AZ192+AZ194+AZ196+AZ198+AZ200=AY202,0,ROUNDDOWN(AZ184+AZ186+AZ188+AZ190+AZ192+AZ194+AZ196+AZ198+AZ200,0))</f>
        <v>0</v>
      </c>
      <c r="BA203" s="468"/>
      <c r="BB203" s="468"/>
      <c r="BC203" s="470">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43</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897</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3"/>
      <c r="AN215" s="703"/>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10</v>
      </c>
      <c r="C217" s="836"/>
      <c r="D217" s="836"/>
      <c r="E217" s="836"/>
      <c r="F217" s="836"/>
      <c r="G217" s="836"/>
      <c r="H217" s="836"/>
      <c r="I217" s="836"/>
      <c r="J217" s="840" t="s">
        <v>18</v>
      </c>
      <c r="K217" s="840"/>
      <c r="L217" s="729" t="s">
        <v>11</v>
      </c>
      <c r="M217" s="840" t="s">
        <v>19</v>
      </c>
      <c r="N217" s="840"/>
      <c r="O217" s="841" t="s">
        <v>20</v>
      </c>
      <c r="P217" s="840"/>
      <c r="Q217" s="840"/>
      <c r="R217" s="840"/>
      <c r="S217" s="840"/>
      <c r="T217" s="840"/>
      <c r="U217" s="840" t="s">
        <v>21</v>
      </c>
      <c r="V217" s="840"/>
      <c r="W217" s="840"/>
      <c r="AD217" s="11"/>
      <c r="AE217" s="11"/>
      <c r="AF217" s="11"/>
      <c r="AG217" s="11"/>
      <c r="AH217" s="11"/>
      <c r="AI217" s="11"/>
      <c r="AJ217" s="11"/>
      <c r="AL217" s="981">
        <f>$AL$9</f>
        <v>0</v>
      </c>
      <c r="AM217" s="843"/>
      <c r="AN217" s="914" t="s">
        <v>12</v>
      </c>
      <c r="AO217" s="914"/>
      <c r="AP217" s="843">
        <v>6</v>
      </c>
      <c r="AQ217" s="843"/>
      <c r="AR217" s="914" t="s">
        <v>13</v>
      </c>
      <c r="AS217" s="917"/>
      <c r="AW217" s="25"/>
    </row>
    <row r="218" spans="2:74"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44</v>
      </c>
      <c r="C221" s="891"/>
      <c r="D221" s="891"/>
      <c r="E221" s="891"/>
      <c r="F221" s="891"/>
      <c r="G221" s="891"/>
      <c r="H221" s="891"/>
      <c r="I221" s="892"/>
      <c r="J221" s="890" t="s">
        <v>14</v>
      </c>
      <c r="K221" s="891"/>
      <c r="L221" s="891"/>
      <c r="M221" s="891"/>
      <c r="N221" s="899"/>
      <c r="O221" s="902" t="s">
        <v>45</v>
      </c>
      <c r="P221" s="891"/>
      <c r="Q221" s="891"/>
      <c r="R221" s="891"/>
      <c r="S221" s="891"/>
      <c r="T221" s="891"/>
      <c r="U221" s="892"/>
      <c r="V221" s="730" t="s">
        <v>876</v>
      </c>
      <c r="W221" s="731"/>
      <c r="X221" s="731"/>
      <c r="Y221" s="905" t="s">
        <v>898</v>
      </c>
      <c r="Z221" s="905"/>
      <c r="AA221" s="905"/>
      <c r="AB221" s="905"/>
      <c r="AC221" s="905"/>
      <c r="AD221" s="905"/>
      <c r="AE221" s="905"/>
      <c r="AF221" s="905"/>
      <c r="AG221" s="905"/>
      <c r="AH221" s="905"/>
      <c r="AI221" s="731"/>
      <c r="AJ221" s="731"/>
      <c r="AK221" s="732"/>
      <c r="AL221" s="1034" t="s">
        <v>524</v>
      </c>
      <c r="AM221" s="1034"/>
      <c r="AN221" s="906" t="s">
        <v>878</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15</v>
      </c>
      <c r="W222" s="1044"/>
      <c r="X222" s="1044"/>
      <c r="Y222" s="1045"/>
      <c r="Z222" s="858" t="s">
        <v>24</v>
      </c>
      <c r="AA222" s="859"/>
      <c r="AB222" s="859"/>
      <c r="AC222" s="860"/>
      <c r="AD222" s="1049" t="s">
        <v>25</v>
      </c>
      <c r="AE222" s="1050"/>
      <c r="AF222" s="1050"/>
      <c r="AG222" s="1051"/>
      <c r="AH222" s="870" t="s">
        <v>174</v>
      </c>
      <c r="AI222" s="871"/>
      <c r="AJ222" s="871"/>
      <c r="AK222" s="872"/>
      <c r="AL222" s="1035" t="s">
        <v>525</v>
      </c>
      <c r="AM222" s="1035"/>
      <c r="AN222" s="880" t="s">
        <v>27</v>
      </c>
      <c r="AO222" s="881"/>
      <c r="AP222" s="881"/>
      <c r="AQ222" s="881"/>
      <c r="AR222" s="882"/>
      <c r="AS222" s="883"/>
      <c r="AW222" s="25"/>
      <c r="AY222" s="754" t="s">
        <v>551</v>
      </c>
      <c r="AZ222" s="754" t="s">
        <v>551</v>
      </c>
      <c r="BA222" s="754" t="s">
        <v>549</v>
      </c>
      <c r="BB222" s="884" t="s">
        <v>550</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4"/>
      <c r="AZ223" s="465" t="s">
        <v>545</v>
      </c>
      <c r="BA223" s="465" t="s">
        <v>548</v>
      </c>
      <c r="BB223" s="755" t="s">
        <v>546</v>
      </c>
      <c r="BC223" s="465" t="s">
        <v>545</v>
      </c>
      <c r="BL223" s="22" t="s">
        <v>556</v>
      </c>
      <c r="BM223" s="22" t="s">
        <v>260</v>
      </c>
    </row>
    <row r="224" spans="2:74" ht="18" customHeight="1">
      <c r="B224" s="936"/>
      <c r="C224" s="937"/>
      <c r="D224" s="937"/>
      <c r="E224" s="937"/>
      <c r="F224" s="937"/>
      <c r="G224" s="937"/>
      <c r="H224" s="937"/>
      <c r="I224" s="938"/>
      <c r="J224" s="936"/>
      <c r="K224" s="937"/>
      <c r="L224" s="937"/>
      <c r="M224" s="937"/>
      <c r="N224" s="942"/>
      <c r="O224" s="758"/>
      <c r="P224" s="736" t="s">
        <v>39</v>
      </c>
      <c r="Q224" s="759"/>
      <c r="R224" s="736" t="s">
        <v>9</v>
      </c>
      <c r="S224" s="760"/>
      <c r="T224" s="944" t="s">
        <v>47</v>
      </c>
      <c r="U224" s="1043"/>
      <c r="V224" s="945"/>
      <c r="W224" s="946"/>
      <c r="X224" s="946"/>
      <c r="Y224" s="794" t="s">
        <v>16</v>
      </c>
      <c r="Z224" s="762"/>
      <c r="AA224" s="763"/>
      <c r="AB224" s="763"/>
      <c r="AC224" s="761" t="s">
        <v>16</v>
      </c>
      <c r="AD224" s="762"/>
      <c r="AE224" s="763"/>
      <c r="AF224" s="763"/>
      <c r="AG224" s="764" t="s">
        <v>16</v>
      </c>
      <c r="AH224" s="947">
        <f>IF(V224="賃金で算定",V225+Z225-AD225,0)</f>
        <v>0</v>
      </c>
      <c r="AI224" s="948"/>
      <c r="AJ224" s="948"/>
      <c r="AK224" s="949"/>
      <c r="AL224" s="765"/>
      <c r="AM224" s="766"/>
      <c r="AN224" s="827"/>
      <c r="AO224" s="828"/>
      <c r="AP224" s="828"/>
      <c r="AQ224" s="828"/>
      <c r="AR224" s="828"/>
      <c r="AS224" s="764" t="s">
        <v>16</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7"/>
      <c r="AZ224" s="768"/>
      <c r="BA224" s="769">
        <f>AN224</f>
        <v>0</v>
      </c>
      <c r="BB224" s="768"/>
      <c r="BC224" s="768"/>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8</v>
      </c>
      <c r="Q225" s="23"/>
      <c r="R225" s="11" t="s">
        <v>9</v>
      </c>
      <c r="S225" s="220"/>
      <c r="T225" s="950" t="s">
        <v>29</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90"/>
      <c r="AV225" s="24"/>
      <c r="AW225" s="25"/>
      <c r="AY225" s="467">
        <f>AH225</f>
        <v>0</v>
      </c>
      <c r="AZ225" s="466">
        <f>IF(AV224&lt;=設定シート!C$85,AH225,IF(AND(AV224&gt;=設定シート!E$85,AV224&lt;=設定シート!G$85),AH225*105/108,AH225))</f>
        <v>0</v>
      </c>
      <c r="BA225" s="465"/>
      <c r="BB225" s="466">
        <f>IF($AL225="賃金で算定",0,INT(AY225*$AL225/100))</f>
        <v>0</v>
      </c>
      <c r="BC225" s="466">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8"/>
      <c r="P226" s="736" t="s">
        <v>39</v>
      </c>
      <c r="Q226" s="759"/>
      <c r="R226" s="736" t="s">
        <v>9</v>
      </c>
      <c r="S226" s="760"/>
      <c r="T226" s="944" t="s">
        <v>41</v>
      </c>
      <c r="U226" s="1043"/>
      <c r="V226" s="945"/>
      <c r="W226" s="946"/>
      <c r="X226" s="946"/>
      <c r="Y226" s="799"/>
      <c r="Z226" s="776"/>
      <c r="AA226" s="777"/>
      <c r="AB226" s="777"/>
      <c r="AC226" s="775"/>
      <c r="AD226" s="776"/>
      <c r="AE226" s="777"/>
      <c r="AF226" s="777"/>
      <c r="AG226" s="778"/>
      <c r="AH226" s="947">
        <f>IF(V226="賃金で算定",V227+Z227-AD227,0)</f>
        <v>0</v>
      </c>
      <c r="AI226" s="948"/>
      <c r="AJ226" s="948"/>
      <c r="AK226" s="949"/>
      <c r="AL226" s="765"/>
      <c r="AM226" s="766"/>
      <c r="AN226" s="827"/>
      <c r="AO226" s="828"/>
      <c r="AP226" s="828"/>
      <c r="AQ226" s="828"/>
      <c r="AR226" s="828"/>
      <c r="AS226" s="779"/>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7"/>
      <c r="AZ226" s="768"/>
      <c r="BA226" s="769">
        <f t="shared" ref="BA226" si="106">AN226</f>
        <v>0</v>
      </c>
      <c r="BB226" s="768"/>
      <c r="BC226" s="768"/>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8</v>
      </c>
      <c r="Q227" s="23"/>
      <c r="R227" s="11" t="s">
        <v>9</v>
      </c>
      <c r="S227" s="220"/>
      <c r="T227" s="950" t="s">
        <v>29</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90"/>
      <c r="AV227" s="24"/>
      <c r="AW227" s="25"/>
      <c r="AY227" s="467">
        <f t="shared" ref="AY227" si="107">AH227</f>
        <v>0</v>
      </c>
      <c r="AZ227" s="466">
        <f>IF(AV226&lt;=設定シート!C$85,AH227,IF(AND(AV226&gt;=設定シート!E$85,AV226&lt;=設定シート!G$85),AH227*105/108,AH227))</f>
        <v>0</v>
      </c>
      <c r="BA227" s="465"/>
      <c r="BB227" s="466">
        <f t="shared" ref="BB227" si="108">IF($AL227="賃金で算定",0,INT(AY227*$AL227/100))</f>
        <v>0</v>
      </c>
      <c r="BC227" s="466">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8"/>
      <c r="P228" s="736" t="s">
        <v>39</v>
      </c>
      <c r="Q228" s="759"/>
      <c r="R228" s="736" t="s">
        <v>9</v>
      </c>
      <c r="S228" s="760"/>
      <c r="T228" s="944" t="s">
        <v>41</v>
      </c>
      <c r="U228" s="1043"/>
      <c r="V228" s="945"/>
      <c r="W228" s="946"/>
      <c r="X228" s="946"/>
      <c r="Y228" s="799"/>
      <c r="Z228" s="776"/>
      <c r="AA228" s="777"/>
      <c r="AB228" s="777"/>
      <c r="AC228" s="775"/>
      <c r="AD228" s="776"/>
      <c r="AE228" s="777"/>
      <c r="AF228" s="777"/>
      <c r="AG228" s="778"/>
      <c r="AH228" s="947">
        <f>IF(V228="賃金で算定",V229+Z229-AD229,0)</f>
        <v>0</v>
      </c>
      <c r="AI228" s="948"/>
      <c r="AJ228" s="948"/>
      <c r="AK228" s="949"/>
      <c r="AL228" s="765"/>
      <c r="AM228" s="766"/>
      <c r="AN228" s="827"/>
      <c r="AO228" s="828"/>
      <c r="AP228" s="828"/>
      <c r="AQ228" s="828"/>
      <c r="AR228" s="828"/>
      <c r="AS228" s="779"/>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7"/>
      <c r="AZ228" s="768"/>
      <c r="BA228" s="769">
        <f t="shared" ref="BA228" si="109">AN228</f>
        <v>0</v>
      </c>
      <c r="BB228" s="768"/>
      <c r="BC228" s="768"/>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8</v>
      </c>
      <c r="Q229" s="23"/>
      <c r="R229" s="11" t="s">
        <v>9</v>
      </c>
      <c r="S229" s="220"/>
      <c r="T229" s="950" t="s">
        <v>29</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90"/>
      <c r="AV229" s="24"/>
      <c r="AW229" s="25"/>
      <c r="AY229" s="467">
        <f t="shared" ref="AY229" si="110">AH229</f>
        <v>0</v>
      </c>
      <c r="AZ229" s="466">
        <f>IF(AV228&lt;=設定シート!C$85,AH229,IF(AND(AV228&gt;=設定シート!E$85,AV228&lt;=設定シート!G$85),AH229*105/108,AH229))</f>
        <v>0</v>
      </c>
      <c r="BA229" s="465"/>
      <c r="BB229" s="466">
        <f t="shared" ref="BB229" si="111">IF($AL229="賃金で算定",0,INT(AY229*$AL229/100))</f>
        <v>0</v>
      </c>
      <c r="BC229" s="466">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8"/>
      <c r="P230" s="736" t="s">
        <v>39</v>
      </c>
      <c r="Q230" s="759"/>
      <c r="R230" s="736" t="s">
        <v>9</v>
      </c>
      <c r="S230" s="760"/>
      <c r="T230" s="944" t="s">
        <v>41</v>
      </c>
      <c r="U230" s="1043"/>
      <c r="V230" s="945"/>
      <c r="W230" s="946"/>
      <c r="X230" s="946"/>
      <c r="Y230" s="29"/>
      <c r="Z230" s="782"/>
      <c r="AA230" s="688"/>
      <c r="AB230" s="688"/>
      <c r="AC230" s="21"/>
      <c r="AD230" s="782"/>
      <c r="AE230" s="688"/>
      <c r="AF230" s="688"/>
      <c r="AG230" s="783"/>
      <c r="AH230" s="947">
        <f>IF(V230="賃金で算定",V231+Z231-AD231,0)</f>
        <v>0</v>
      </c>
      <c r="AI230" s="948"/>
      <c r="AJ230" s="948"/>
      <c r="AK230" s="949"/>
      <c r="AL230" s="765"/>
      <c r="AM230" s="766"/>
      <c r="AN230" s="827"/>
      <c r="AO230" s="828"/>
      <c r="AP230" s="828"/>
      <c r="AQ230" s="828"/>
      <c r="AR230" s="828"/>
      <c r="AS230" s="779"/>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7"/>
      <c r="AZ230" s="768"/>
      <c r="BA230" s="769">
        <f t="shared" ref="BA230" si="112">AN230</f>
        <v>0</v>
      </c>
      <c r="BB230" s="768"/>
      <c r="BC230" s="768"/>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8</v>
      </c>
      <c r="Q231" s="23"/>
      <c r="R231" s="11" t="s">
        <v>9</v>
      </c>
      <c r="S231" s="220"/>
      <c r="T231" s="950" t="s">
        <v>29</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90"/>
      <c r="AV231" s="24"/>
      <c r="AW231" s="25"/>
      <c r="AY231" s="467">
        <f t="shared" ref="AY231" si="113">AH231</f>
        <v>0</v>
      </c>
      <c r="AZ231" s="466">
        <f>IF(AV230&lt;=設定シート!C$85,AH231,IF(AND(AV230&gt;=設定シート!E$85,AV230&lt;=設定シート!G$85),AH231*105/108,AH231))</f>
        <v>0</v>
      </c>
      <c r="BA231" s="465"/>
      <c r="BB231" s="466">
        <f t="shared" ref="BB231" si="114">IF($AL231="賃金で算定",0,INT(AY231*$AL231/100))</f>
        <v>0</v>
      </c>
      <c r="BC231" s="466">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8"/>
      <c r="P232" s="736" t="s">
        <v>39</v>
      </c>
      <c r="Q232" s="759"/>
      <c r="R232" s="736" t="s">
        <v>9</v>
      </c>
      <c r="S232" s="760"/>
      <c r="T232" s="944" t="s">
        <v>41</v>
      </c>
      <c r="U232" s="1043"/>
      <c r="V232" s="945"/>
      <c r="W232" s="946"/>
      <c r="X232" s="946"/>
      <c r="Y232" s="799"/>
      <c r="Z232" s="776"/>
      <c r="AA232" s="777"/>
      <c r="AB232" s="777"/>
      <c r="AC232" s="775"/>
      <c r="AD232" s="776"/>
      <c r="AE232" s="777"/>
      <c r="AF232" s="777"/>
      <c r="AG232" s="778"/>
      <c r="AH232" s="947">
        <f>IF(V232="賃金で算定",V233+Z233-AD233,0)</f>
        <v>0</v>
      </c>
      <c r="AI232" s="948"/>
      <c r="AJ232" s="948"/>
      <c r="AK232" s="949"/>
      <c r="AL232" s="765"/>
      <c r="AM232" s="766"/>
      <c r="AN232" s="827"/>
      <c r="AO232" s="828"/>
      <c r="AP232" s="828"/>
      <c r="AQ232" s="828"/>
      <c r="AR232" s="828"/>
      <c r="AS232" s="779"/>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7"/>
      <c r="AZ232" s="768"/>
      <c r="BA232" s="769">
        <f t="shared" ref="BA232" si="115">AN232</f>
        <v>0</v>
      </c>
      <c r="BB232" s="768"/>
      <c r="BC232" s="768"/>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8</v>
      </c>
      <c r="Q233" s="23"/>
      <c r="R233" s="11" t="s">
        <v>9</v>
      </c>
      <c r="S233" s="220"/>
      <c r="T233" s="950" t="s">
        <v>29</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90"/>
      <c r="AV233" s="24"/>
      <c r="AW233" s="25"/>
      <c r="AY233" s="467">
        <f t="shared" ref="AY233" si="116">AH233</f>
        <v>0</v>
      </c>
      <c r="AZ233" s="466">
        <f>IF(AV232&lt;=設定シート!C$85,AH233,IF(AND(AV232&gt;=設定シート!E$85,AV232&lt;=設定シート!G$85),AH233*105/108,AH233))</f>
        <v>0</v>
      </c>
      <c r="BA233" s="465"/>
      <c r="BB233" s="466">
        <f t="shared" ref="BB233" si="117">IF($AL233="賃金で算定",0,INT(AY233*$AL233/100))</f>
        <v>0</v>
      </c>
      <c r="BC233" s="466">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8"/>
      <c r="P234" s="736" t="s">
        <v>39</v>
      </c>
      <c r="Q234" s="759"/>
      <c r="R234" s="736" t="s">
        <v>9</v>
      </c>
      <c r="S234" s="760"/>
      <c r="T234" s="944" t="s">
        <v>41</v>
      </c>
      <c r="U234" s="1043"/>
      <c r="V234" s="945"/>
      <c r="W234" s="946"/>
      <c r="X234" s="946"/>
      <c r="Y234" s="799"/>
      <c r="Z234" s="776"/>
      <c r="AA234" s="777"/>
      <c r="AB234" s="777"/>
      <c r="AC234" s="775"/>
      <c r="AD234" s="776"/>
      <c r="AE234" s="777"/>
      <c r="AF234" s="777"/>
      <c r="AG234" s="778"/>
      <c r="AH234" s="947">
        <f>IF(V234="賃金で算定",V235+Z235-AD235,0)</f>
        <v>0</v>
      </c>
      <c r="AI234" s="948"/>
      <c r="AJ234" s="948"/>
      <c r="AK234" s="949"/>
      <c r="AL234" s="765"/>
      <c r="AM234" s="766"/>
      <c r="AN234" s="827"/>
      <c r="AO234" s="828"/>
      <c r="AP234" s="828"/>
      <c r="AQ234" s="828"/>
      <c r="AR234" s="828"/>
      <c r="AS234" s="779"/>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7"/>
      <c r="AZ234" s="768"/>
      <c r="BA234" s="769">
        <f t="shared" ref="BA234" si="118">AN234</f>
        <v>0</v>
      </c>
      <c r="BB234" s="768"/>
      <c r="BC234" s="768"/>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8</v>
      </c>
      <c r="Q235" s="23"/>
      <c r="R235" s="11" t="s">
        <v>9</v>
      </c>
      <c r="S235" s="220"/>
      <c r="T235" s="950" t="s">
        <v>29</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90"/>
      <c r="AV235" s="24"/>
      <c r="AW235" s="25"/>
      <c r="AY235" s="467">
        <f t="shared" ref="AY235" si="119">AH235</f>
        <v>0</v>
      </c>
      <c r="AZ235" s="466">
        <f>IF(AV234&lt;=設定シート!C$85,AH235,IF(AND(AV234&gt;=設定シート!E$85,AV234&lt;=設定シート!G$85),AH235*105/108,AH235))</f>
        <v>0</v>
      </c>
      <c r="BA235" s="465"/>
      <c r="BB235" s="466">
        <f t="shared" ref="BB235" si="120">IF($AL235="賃金で算定",0,INT(AY235*$AL235/100))</f>
        <v>0</v>
      </c>
      <c r="BC235" s="466">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8"/>
      <c r="P236" s="736" t="s">
        <v>39</v>
      </c>
      <c r="Q236" s="759"/>
      <c r="R236" s="736" t="s">
        <v>9</v>
      </c>
      <c r="S236" s="760"/>
      <c r="T236" s="944" t="s">
        <v>41</v>
      </c>
      <c r="U236" s="1043"/>
      <c r="V236" s="945"/>
      <c r="W236" s="946"/>
      <c r="X236" s="946"/>
      <c r="Y236" s="799"/>
      <c r="Z236" s="776"/>
      <c r="AA236" s="777"/>
      <c r="AB236" s="777"/>
      <c r="AC236" s="775"/>
      <c r="AD236" s="776"/>
      <c r="AE236" s="777"/>
      <c r="AF236" s="777"/>
      <c r="AG236" s="778"/>
      <c r="AH236" s="947">
        <f>IF(V236="賃金で算定",V237+Z237-AD237,0)</f>
        <v>0</v>
      </c>
      <c r="AI236" s="948"/>
      <c r="AJ236" s="948"/>
      <c r="AK236" s="949"/>
      <c r="AL236" s="765"/>
      <c r="AM236" s="766"/>
      <c r="AN236" s="827"/>
      <c r="AO236" s="828"/>
      <c r="AP236" s="828"/>
      <c r="AQ236" s="828"/>
      <c r="AR236" s="828"/>
      <c r="AS236" s="779"/>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7"/>
      <c r="AZ236" s="768"/>
      <c r="BA236" s="769">
        <f t="shared" ref="BA236" si="121">AN236</f>
        <v>0</v>
      </c>
      <c r="BB236" s="768"/>
      <c r="BC236" s="768"/>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8</v>
      </c>
      <c r="Q237" s="23"/>
      <c r="R237" s="11" t="s">
        <v>9</v>
      </c>
      <c r="S237" s="220"/>
      <c r="T237" s="950" t="s">
        <v>29</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90"/>
      <c r="AV237" s="24"/>
      <c r="AW237" s="25"/>
      <c r="AY237" s="467">
        <f t="shared" ref="AY237" si="122">AH237</f>
        <v>0</v>
      </c>
      <c r="AZ237" s="466">
        <f>IF(AV236&lt;=設定シート!C$85,AH237,IF(AND(AV236&gt;=設定シート!E$85,AV236&lt;=設定シート!G$85),AH237*105/108,AH237))</f>
        <v>0</v>
      </c>
      <c r="BA237" s="465"/>
      <c r="BB237" s="466">
        <f t="shared" ref="BB237" si="123">IF($AL237="賃金で算定",0,INT(AY237*$AL237/100))</f>
        <v>0</v>
      </c>
      <c r="BC237" s="466">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8"/>
      <c r="P238" s="736" t="s">
        <v>39</v>
      </c>
      <c r="Q238" s="759"/>
      <c r="R238" s="736" t="s">
        <v>9</v>
      </c>
      <c r="S238" s="760"/>
      <c r="T238" s="944" t="s">
        <v>41</v>
      </c>
      <c r="U238" s="1043"/>
      <c r="V238" s="945"/>
      <c r="W238" s="946"/>
      <c r="X238" s="946"/>
      <c r="Y238" s="799"/>
      <c r="Z238" s="776"/>
      <c r="AA238" s="777"/>
      <c r="AB238" s="777"/>
      <c r="AC238" s="775"/>
      <c r="AD238" s="776"/>
      <c r="AE238" s="777"/>
      <c r="AF238" s="777"/>
      <c r="AG238" s="778"/>
      <c r="AH238" s="947">
        <f>IF(V238="賃金で算定",V239+Z239-AD239,0)</f>
        <v>0</v>
      </c>
      <c r="AI238" s="948"/>
      <c r="AJ238" s="948"/>
      <c r="AK238" s="949"/>
      <c r="AL238" s="765"/>
      <c r="AM238" s="766"/>
      <c r="AN238" s="827"/>
      <c r="AO238" s="828"/>
      <c r="AP238" s="828"/>
      <c r="AQ238" s="828"/>
      <c r="AR238" s="828"/>
      <c r="AS238" s="779"/>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7"/>
      <c r="AZ238" s="768"/>
      <c r="BA238" s="769">
        <f t="shared" ref="BA238" si="124">AN238</f>
        <v>0</v>
      </c>
      <c r="BB238" s="768"/>
      <c r="BC238" s="768"/>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8</v>
      </c>
      <c r="Q239" s="23"/>
      <c r="R239" s="11" t="s">
        <v>9</v>
      </c>
      <c r="S239" s="220"/>
      <c r="T239" s="950" t="s">
        <v>29</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90"/>
      <c r="AV239" s="24"/>
      <c r="AW239" s="25"/>
      <c r="AY239" s="467">
        <f t="shared" ref="AY239" si="125">AH239</f>
        <v>0</v>
      </c>
      <c r="AZ239" s="466">
        <f>IF(AV238&lt;=設定シート!C$85,AH239,IF(AND(AV238&gt;=設定シート!E$85,AV238&lt;=設定シート!G$85),AH239*105/108,AH239))</f>
        <v>0</v>
      </c>
      <c r="BA239" s="465"/>
      <c r="BB239" s="466">
        <f t="shared" ref="BB239" si="126">IF($AL239="賃金で算定",0,INT(AY239*$AL239/100))</f>
        <v>0</v>
      </c>
      <c r="BC239" s="466">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8"/>
      <c r="P240" s="736" t="s">
        <v>39</v>
      </c>
      <c r="Q240" s="759"/>
      <c r="R240" s="736" t="s">
        <v>9</v>
      </c>
      <c r="S240" s="760"/>
      <c r="T240" s="944" t="s">
        <v>41</v>
      </c>
      <c r="U240" s="1043"/>
      <c r="V240" s="945"/>
      <c r="W240" s="946"/>
      <c r="X240" s="946"/>
      <c r="Y240" s="799"/>
      <c r="Z240" s="776"/>
      <c r="AA240" s="777"/>
      <c r="AB240" s="777"/>
      <c r="AC240" s="775"/>
      <c r="AD240" s="776"/>
      <c r="AE240" s="777"/>
      <c r="AF240" s="777"/>
      <c r="AG240" s="778"/>
      <c r="AH240" s="947">
        <f>IF(V240="賃金で算定",V241+Z241-AD241,0)</f>
        <v>0</v>
      </c>
      <c r="AI240" s="948"/>
      <c r="AJ240" s="948"/>
      <c r="AK240" s="949"/>
      <c r="AL240" s="765"/>
      <c r="AM240" s="766"/>
      <c r="AN240" s="827"/>
      <c r="AO240" s="828"/>
      <c r="AP240" s="828"/>
      <c r="AQ240" s="828"/>
      <c r="AR240" s="828"/>
      <c r="AS240" s="779"/>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7"/>
      <c r="AZ240" s="768"/>
      <c r="BA240" s="769">
        <f t="shared" ref="BA240" si="127">AN240</f>
        <v>0</v>
      </c>
      <c r="BB240" s="768"/>
      <c r="BC240" s="768"/>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8</v>
      </c>
      <c r="Q241" s="23"/>
      <c r="R241" s="11" t="s">
        <v>9</v>
      </c>
      <c r="S241" s="220"/>
      <c r="T241" s="950" t="s">
        <v>29</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90"/>
      <c r="AV241" s="24"/>
      <c r="AW241" s="25"/>
      <c r="AY241" s="467">
        <f t="shared" ref="AY241" si="128">AH241</f>
        <v>0</v>
      </c>
      <c r="AZ241" s="466">
        <f>IF(AV240&lt;=設定シート!C$85,AH241,IF(AND(AV240&gt;=設定シート!E$85,AV240&lt;=設定シート!G$85),AH241*105/108,AH241))</f>
        <v>0</v>
      </c>
      <c r="BA241" s="465"/>
      <c r="BB241" s="466">
        <f t="shared" ref="BB241" si="129">IF($AL241="賃金で算定",0,INT(AY241*$AL241/100))</f>
        <v>0</v>
      </c>
      <c r="BC241" s="466">
        <f>IF(AY241=AZ241,BB241,AZ241*$AL241/100)</f>
        <v>0</v>
      </c>
      <c r="BL241" s="22">
        <f>IF(AY241=AZ241,0,1)</f>
        <v>0</v>
      </c>
      <c r="BM241" s="22" t="str">
        <f>IF(BL241=1,AL241,"")</f>
        <v/>
      </c>
    </row>
    <row r="242" spans="2:65" ht="18" customHeight="1">
      <c r="B242" s="839" t="s">
        <v>899</v>
      </c>
      <c r="C242" s="956"/>
      <c r="D242" s="956"/>
      <c r="E242" s="957"/>
      <c r="F242" s="1037"/>
      <c r="G242" s="965"/>
      <c r="H242" s="965"/>
      <c r="I242" s="965"/>
      <c r="J242" s="965"/>
      <c r="K242" s="965"/>
      <c r="L242" s="965"/>
      <c r="M242" s="965"/>
      <c r="N242" s="966"/>
      <c r="O242" s="839" t="s">
        <v>900</v>
      </c>
      <c r="P242" s="956"/>
      <c r="Q242" s="956"/>
      <c r="R242" s="956"/>
      <c r="S242" s="956"/>
      <c r="T242" s="956"/>
      <c r="U242" s="957"/>
      <c r="V242" s="1040">
        <f>AH242</f>
        <v>0</v>
      </c>
      <c r="W242" s="1041"/>
      <c r="X242" s="1041"/>
      <c r="Y242" s="1042"/>
      <c r="Z242" s="776"/>
      <c r="AA242" s="777"/>
      <c r="AB242" s="777"/>
      <c r="AC242" s="775"/>
      <c r="AD242" s="776"/>
      <c r="AE242" s="777"/>
      <c r="AF242" s="777"/>
      <c r="AG242" s="775"/>
      <c r="AH242" s="947">
        <f>AH224+AH226+AH228+AH230+AH232+AH234+AH236+AH238+AH240</f>
        <v>0</v>
      </c>
      <c r="AI242" s="948"/>
      <c r="AJ242" s="948"/>
      <c r="AK242" s="949"/>
      <c r="AL242" s="743"/>
      <c r="AM242" s="745"/>
      <c r="AN242" s="947">
        <f>AN224+AN226+AN228+AN230+AN232+AN234+AN236+AN238+AN240</f>
        <v>0</v>
      </c>
      <c r="AO242" s="948"/>
      <c r="AP242" s="948"/>
      <c r="AQ242" s="948"/>
      <c r="AR242" s="948"/>
      <c r="AS242" s="779"/>
      <c r="AW242" s="25"/>
      <c r="AY242" s="767"/>
      <c r="AZ242" s="784"/>
      <c r="BA242" s="785">
        <f>BA224+BA226+BA228+BA230+BA232+BA234+BA236+BA238+BA240</f>
        <v>0</v>
      </c>
      <c r="BB242" s="769">
        <f>BB225+BB227+BB229+BB231+BB233+BB235+BB237+BB239+BB241</f>
        <v>0</v>
      </c>
      <c r="BC242" s="769">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7"/>
      <c r="AM243" s="748"/>
      <c r="AN243" s="951">
        <f>BB243</f>
        <v>0</v>
      </c>
      <c r="AO243" s="930"/>
      <c r="AP243" s="930"/>
      <c r="AQ243" s="930"/>
      <c r="AR243" s="930"/>
      <c r="AS243" s="800"/>
      <c r="AW243" s="25"/>
      <c r="AY243" s="786">
        <f>AY225+AY227+AY229+AY231+AY233+AY235+AY237+AY239+AY241</f>
        <v>0</v>
      </c>
      <c r="AZ243" s="787"/>
      <c r="BA243" s="787"/>
      <c r="BB243" s="788">
        <f>BB242</f>
        <v>0</v>
      </c>
      <c r="BC243" s="789"/>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91"/>
      <c r="AM244" s="692"/>
      <c r="AN244" s="934">
        <f>BC244</f>
        <v>0</v>
      </c>
      <c r="AO244" s="935"/>
      <c r="AP244" s="935"/>
      <c r="AQ244" s="935"/>
      <c r="AR244" s="935"/>
      <c r="AS244" s="690"/>
      <c r="AU244" s="222"/>
      <c r="AW244" s="25"/>
      <c r="AY244" s="469"/>
      <c r="AZ244" s="470">
        <f>IF(AZ225+AZ227+AZ229+AZ231+AZ233+AZ235+AZ237+AZ239+AZ241=AY243,0,ROUNDDOWN(AZ225+AZ227+AZ229+AZ231+AZ233+AZ235+AZ237+AZ239+AZ241,0))</f>
        <v>0</v>
      </c>
      <c r="BA244" s="468"/>
      <c r="BB244" s="468"/>
      <c r="BC244" s="470">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43</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893</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3"/>
      <c r="AN256" s="703"/>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10</v>
      </c>
      <c r="C258" s="836"/>
      <c r="D258" s="836"/>
      <c r="E258" s="836"/>
      <c r="F258" s="836"/>
      <c r="G258" s="836"/>
      <c r="H258" s="836"/>
      <c r="I258" s="836"/>
      <c r="J258" s="840" t="s">
        <v>18</v>
      </c>
      <c r="K258" s="840"/>
      <c r="L258" s="729" t="s">
        <v>11</v>
      </c>
      <c r="M258" s="840" t="s">
        <v>19</v>
      </c>
      <c r="N258" s="840"/>
      <c r="O258" s="841" t="s">
        <v>20</v>
      </c>
      <c r="P258" s="840"/>
      <c r="Q258" s="840"/>
      <c r="R258" s="840"/>
      <c r="S258" s="840"/>
      <c r="T258" s="840"/>
      <c r="U258" s="840" t="s">
        <v>21</v>
      </c>
      <c r="V258" s="840"/>
      <c r="W258" s="840"/>
      <c r="AD258" s="11"/>
      <c r="AE258" s="11"/>
      <c r="AF258" s="11"/>
      <c r="AG258" s="11"/>
      <c r="AH258" s="11"/>
      <c r="AI258" s="11"/>
      <c r="AJ258" s="11"/>
      <c r="AL258" s="981">
        <f>$AL$9</f>
        <v>0</v>
      </c>
      <c r="AM258" s="843"/>
      <c r="AN258" s="914" t="s">
        <v>12</v>
      </c>
      <c r="AO258" s="914"/>
      <c r="AP258" s="843">
        <v>7</v>
      </c>
      <c r="AQ258" s="843"/>
      <c r="AR258" s="914" t="s">
        <v>13</v>
      </c>
      <c r="AS258" s="917"/>
      <c r="AW258" s="25"/>
    </row>
    <row r="259" spans="2:74"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44</v>
      </c>
      <c r="C262" s="891"/>
      <c r="D262" s="891"/>
      <c r="E262" s="891"/>
      <c r="F262" s="891"/>
      <c r="G262" s="891"/>
      <c r="H262" s="891"/>
      <c r="I262" s="892"/>
      <c r="J262" s="890" t="s">
        <v>14</v>
      </c>
      <c r="K262" s="891"/>
      <c r="L262" s="891"/>
      <c r="M262" s="891"/>
      <c r="N262" s="899"/>
      <c r="O262" s="902" t="s">
        <v>45</v>
      </c>
      <c r="P262" s="891"/>
      <c r="Q262" s="891"/>
      <c r="R262" s="891"/>
      <c r="S262" s="891"/>
      <c r="T262" s="891"/>
      <c r="U262" s="892"/>
      <c r="V262" s="730" t="s">
        <v>896</v>
      </c>
      <c r="W262" s="731"/>
      <c r="X262" s="731"/>
      <c r="Y262" s="905" t="s">
        <v>877</v>
      </c>
      <c r="Z262" s="905"/>
      <c r="AA262" s="905"/>
      <c r="AB262" s="905"/>
      <c r="AC262" s="905"/>
      <c r="AD262" s="905"/>
      <c r="AE262" s="905"/>
      <c r="AF262" s="905"/>
      <c r="AG262" s="905"/>
      <c r="AH262" s="905"/>
      <c r="AI262" s="731"/>
      <c r="AJ262" s="731"/>
      <c r="AK262" s="732"/>
      <c r="AL262" s="1034" t="s">
        <v>524</v>
      </c>
      <c r="AM262" s="1034"/>
      <c r="AN262" s="906" t="s">
        <v>878</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15</v>
      </c>
      <c r="W263" s="1044"/>
      <c r="X263" s="1044"/>
      <c r="Y263" s="1045"/>
      <c r="Z263" s="858" t="s">
        <v>24</v>
      </c>
      <c r="AA263" s="859"/>
      <c r="AB263" s="859"/>
      <c r="AC263" s="860"/>
      <c r="AD263" s="1049" t="s">
        <v>25</v>
      </c>
      <c r="AE263" s="1050"/>
      <c r="AF263" s="1050"/>
      <c r="AG263" s="1051"/>
      <c r="AH263" s="870" t="s">
        <v>174</v>
      </c>
      <c r="AI263" s="871"/>
      <c r="AJ263" s="871"/>
      <c r="AK263" s="872"/>
      <c r="AL263" s="1035" t="s">
        <v>525</v>
      </c>
      <c r="AM263" s="1035"/>
      <c r="AN263" s="880" t="s">
        <v>27</v>
      </c>
      <c r="AO263" s="881"/>
      <c r="AP263" s="881"/>
      <c r="AQ263" s="881"/>
      <c r="AR263" s="882"/>
      <c r="AS263" s="883"/>
      <c r="AW263" s="25"/>
      <c r="AY263" s="754" t="s">
        <v>551</v>
      </c>
      <c r="AZ263" s="754" t="s">
        <v>551</v>
      </c>
      <c r="BA263" s="754" t="s">
        <v>549</v>
      </c>
      <c r="BB263" s="884" t="s">
        <v>550</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4"/>
      <c r="AZ264" s="465" t="s">
        <v>545</v>
      </c>
      <c r="BA264" s="465" t="s">
        <v>548</v>
      </c>
      <c r="BB264" s="755" t="s">
        <v>546</v>
      </c>
      <c r="BC264" s="465" t="s">
        <v>545</v>
      </c>
      <c r="BL264" s="22" t="s">
        <v>556</v>
      </c>
      <c r="BM264" s="22" t="s">
        <v>260</v>
      </c>
    </row>
    <row r="265" spans="2:74" ht="18" customHeight="1">
      <c r="B265" s="936"/>
      <c r="C265" s="937"/>
      <c r="D265" s="937"/>
      <c r="E265" s="937"/>
      <c r="F265" s="937"/>
      <c r="G265" s="937"/>
      <c r="H265" s="937"/>
      <c r="I265" s="938"/>
      <c r="J265" s="936"/>
      <c r="K265" s="937"/>
      <c r="L265" s="937"/>
      <c r="M265" s="937"/>
      <c r="N265" s="942"/>
      <c r="O265" s="758"/>
      <c r="P265" s="736" t="s">
        <v>39</v>
      </c>
      <c r="Q265" s="759"/>
      <c r="R265" s="736" t="s">
        <v>9</v>
      </c>
      <c r="S265" s="760"/>
      <c r="T265" s="944" t="s">
        <v>47</v>
      </c>
      <c r="U265" s="1043"/>
      <c r="V265" s="945"/>
      <c r="W265" s="946"/>
      <c r="X265" s="946"/>
      <c r="Y265" s="794" t="s">
        <v>16</v>
      </c>
      <c r="Z265" s="762"/>
      <c r="AA265" s="763"/>
      <c r="AB265" s="763"/>
      <c r="AC265" s="761" t="s">
        <v>16</v>
      </c>
      <c r="AD265" s="762"/>
      <c r="AE265" s="763"/>
      <c r="AF265" s="763"/>
      <c r="AG265" s="764" t="s">
        <v>16</v>
      </c>
      <c r="AH265" s="947">
        <f>IF(V265="賃金で算定",V266+Z266-AD266,0)</f>
        <v>0</v>
      </c>
      <c r="AI265" s="948"/>
      <c r="AJ265" s="948"/>
      <c r="AK265" s="949"/>
      <c r="AL265" s="765"/>
      <c r="AM265" s="766"/>
      <c r="AN265" s="827"/>
      <c r="AO265" s="828"/>
      <c r="AP265" s="828"/>
      <c r="AQ265" s="828"/>
      <c r="AR265" s="828"/>
      <c r="AS265" s="764" t="s">
        <v>16</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7"/>
      <c r="AZ265" s="768"/>
      <c r="BA265" s="769">
        <f>AN265</f>
        <v>0</v>
      </c>
      <c r="BB265" s="768"/>
      <c r="BC265" s="768"/>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8</v>
      </c>
      <c r="Q266" s="23"/>
      <c r="R266" s="11" t="s">
        <v>9</v>
      </c>
      <c r="S266" s="220"/>
      <c r="T266" s="950" t="s">
        <v>29</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90"/>
      <c r="AV266" s="24"/>
      <c r="AW266" s="25"/>
      <c r="AY266" s="467">
        <f>AH266</f>
        <v>0</v>
      </c>
      <c r="AZ266" s="466">
        <f>IF(AV265&lt;=設定シート!C$85,AH266,IF(AND(AV265&gt;=設定シート!E$85,AV265&lt;=設定シート!G$85),AH266*105/108,AH266))</f>
        <v>0</v>
      </c>
      <c r="BA266" s="465"/>
      <c r="BB266" s="466">
        <f>IF($AL266="賃金で算定",0,INT(AY266*$AL266/100))</f>
        <v>0</v>
      </c>
      <c r="BC266" s="466">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8"/>
      <c r="P267" s="736" t="s">
        <v>39</v>
      </c>
      <c r="Q267" s="759"/>
      <c r="R267" s="736" t="s">
        <v>9</v>
      </c>
      <c r="S267" s="760"/>
      <c r="T267" s="944" t="s">
        <v>41</v>
      </c>
      <c r="U267" s="1043"/>
      <c r="V267" s="945"/>
      <c r="W267" s="946"/>
      <c r="X267" s="946"/>
      <c r="Y267" s="799"/>
      <c r="Z267" s="776"/>
      <c r="AA267" s="777"/>
      <c r="AB267" s="777"/>
      <c r="AC267" s="775"/>
      <c r="AD267" s="776"/>
      <c r="AE267" s="777"/>
      <c r="AF267" s="777"/>
      <c r="AG267" s="778"/>
      <c r="AH267" s="947">
        <f>IF(V267="賃金で算定",V268+Z268-AD268,0)</f>
        <v>0</v>
      </c>
      <c r="AI267" s="948"/>
      <c r="AJ267" s="948"/>
      <c r="AK267" s="949"/>
      <c r="AL267" s="765"/>
      <c r="AM267" s="766"/>
      <c r="AN267" s="827"/>
      <c r="AO267" s="828"/>
      <c r="AP267" s="828"/>
      <c r="AQ267" s="828"/>
      <c r="AR267" s="828"/>
      <c r="AS267" s="779"/>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7"/>
      <c r="AZ267" s="768"/>
      <c r="BA267" s="769">
        <f t="shared" ref="BA267" si="130">AN267</f>
        <v>0</v>
      </c>
      <c r="BB267" s="768"/>
      <c r="BC267" s="768"/>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8</v>
      </c>
      <c r="Q268" s="23"/>
      <c r="R268" s="11" t="s">
        <v>9</v>
      </c>
      <c r="S268" s="220"/>
      <c r="T268" s="950" t="s">
        <v>29</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90"/>
      <c r="AV268" s="24"/>
      <c r="AW268" s="25"/>
      <c r="AY268" s="467">
        <f t="shared" ref="AY268" si="131">AH268</f>
        <v>0</v>
      </c>
      <c r="AZ268" s="466">
        <f>IF(AV267&lt;=設定シート!C$85,AH268,IF(AND(AV267&gt;=設定シート!E$85,AV267&lt;=設定シート!G$85),AH268*105/108,AH268))</f>
        <v>0</v>
      </c>
      <c r="BA268" s="465"/>
      <c r="BB268" s="466">
        <f t="shared" ref="BB268" si="132">IF($AL268="賃金で算定",0,INT(AY268*$AL268/100))</f>
        <v>0</v>
      </c>
      <c r="BC268" s="466">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8"/>
      <c r="P269" s="736" t="s">
        <v>39</v>
      </c>
      <c r="Q269" s="759"/>
      <c r="R269" s="736" t="s">
        <v>9</v>
      </c>
      <c r="S269" s="760"/>
      <c r="T269" s="944" t="s">
        <v>41</v>
      </c>
      <c r="U269" s="1043"/>
      <c r="V269" s="945"/>
      <c r="W269" s="946"/>
      <c r="X269" s="946"/>
      <c r="Y269" s="799"/>
      <c r="Z269" s="776"/>
      <c r="AA269" s="777"/>
      <c r="AB269" s="777"/>
      <c r="AC269" s="775"/>
      <c r="AD269" s="776"/>
      <c r="AE269" s="777"/>
      <c r="AF269" s="777"/>
      <c r="AG269" s="778"/>
      <c r="AH269" s="947">
        <f>IF(V269="賃金で算定",V270+Z270-AD270,0)</f>
        <v>0</v>
      </c>
      <c r="AI269" s="948"/>
      <c r="AJ269" s="948"/>
      <c r="AK269" s="949"/>
      <c r="AL269" s="765"/>
      <c r="AM269" s="766"/>
      <c r="AN269" s="827"/>
      <c r="AO269" s="828"/>
      <c r="AP269" s="828"/>
      <c r="AQ269" s="828"/>
      <c r="AR269" s="828"/>
      <c r="AS269" s="779"/>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7"/>
      <c r="AZ269" s="768"/>
      <c r="BA269" s="769">
        <f t="shared" ref="BA269" si="133">AN269</f>
        <v>0</v>
      </c>
      <c r="BB269" s="768"/>
      <c r="BC269" s="768"/>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8</v>
      </c>
      <c r="Q270" s="23"/>
      <c r="R270" s="11" t="s">
        <v>9</v>
      </c>
      <c r="S270" s="220"/>
      <c r="T270" s="950" t="s">
        <v>29</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90"/>
      <c r="AV270" s="24"/>
      <c r="AW270" s="25"/>
      <c r="AY270" s="467">
        <f t="shared" ref="AY270" si="134">AH270</f>
        <v>0</v>
      </c>
      <c r="AZ270" s="466">
        <f>IF(AV269&lt;=設定シート!C$85,AH270,IF(AND(AV269&gt;=設定シート!E$85,AV269&lt;=設定シート!G$85),AH270*105/108,AH270))</f>
        <v>0</v>
      </c>
      <c r="BA270" s="465"/>
      <c r="BB270" s="466">
        <f t="shared" ref="BB270" si="135">IF($AL270="賃金で算定",0,INT(AY270*$AL270/100))</f>
        <v>0</v>
      </c>
      <c r="BC270" s="466">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8"/>
      <c r="P271" s="736" t="s">
        <v>39</v>
      </c>
      <c r="Q271" s="759"/>
      <c r="R271" s="736" t="s">
        <v>9</v>
      </c>
      <c r="S271" s="760"/>
      <c r="T271" s="944" t="s">
        <v>41</v>
      </c>
      <c r="U271" s="1043"/>
      <c r="V271" s="945"/>
      <c r="W271" s="946"/>
      <c r="X271" s="946"/>
      <c r="Y271" s="29"/>
      <c r="Z271" s="782"/>
      <c r="AA271" s="688"/>
      <c r="AB271" s="688"/>
      <c r="AC271" s="21"/>
      <c r="AD271" s="782"/>
      <c r="AE271" s="688"/>
      <c r="AF271" s="688"/>
      <c r="AG271" s="783"/>
      <c r="AH271" s="947">
        <f>IF(V271="賃金で算定",V272+Z272-AD272,0)</f>
        <v>0</v>
      </c>
      <c r="AI271" s="948"/>
      <c r="AJ271" s="948"/>
      <c r="AK271" s="949"/>
      <c r="AL271" s="765"/>
      <c r="AM271" s="766"/>
      <c r="AN271" s="827"/>
      <c r="AO271" s="828"/>
      <c r="AP271" s="828"/>
      <c r="AQ271" s="828"/>
      <c r="AR271" s="828"/>
      <c r="AS271" s="779"/>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7"/>
      <c r="AZ271" s="768"/>
      <c r="BA271" s="769">
        <f t="shared" ref="BA271" si="136">AN271</f>
        <v>0</v>
      </c>
      <c r="BB271" s="768"/>
      <c r="BC271" s="768"/>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8</v>
      </c>
      <c r="Q272" s="23"/>
      <c r="R272" s="11" t="s">
        <v>9</v>
      </c>
      <c r="S272" s="220"/>
      <c r="T272" s="950" t="s">
        <v>29</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90"/>
      <c r="AV272" s="24"/>
      <c r="AW272" s="25"/>
      <c r="AY272" s="467">
        <f t="shared" ref="AY272" si="137">AH272</f>
        <v>0</v>
      </c>
      <c r="AZ272" s="466">
        <f>IF(AV271&lt;=設定シート!C$85,AH272,IF(AND(AV271&gt;=設定シート!E$85,AV271&lt;=設定シート!G$85),AH272*105/108,AH272))</f>
        <v>0</v>
      </c>
      <c r="BA272" s="465"/>
      <c r="BB272" s="466">
        <f t="shared" ref="BB272" si="138">IF($AL272="賃金で算定",0,INT(AY272*$AL272/100))</f>
        <v>0</v>
      </c>
      <c r="BC272" s="466">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8"/>
      <c r="P273" s="736" t="s">
        <v>39</v>
      </c>
      <c r="Q273" s="759"/>
      <c r="R273" s="736" t="s">
        <v>9</v>
      </c>
      <c r="S273" s="760"/>
      <c r="T273" s="944" t="s">
        <v>41</v>
      </c>
      <c r="U273" s="1043"/>
      <c r="V273" s="945"/>
      <c r="W273" s="946"/>
      <c r="X273" s="946"/>
      <c r="Y273" s="799"/>
      <c r="Z273" s="776"/>
      <c r="AA273" s="777"/>
      <c r="AB273" s="777"/>
      <c r="AC273" s="775"/>
      <c r="AD273" s="776"/>
      <c r="AE273" s="777"/>
      <c r="AF273" s="777"/>
      <c r="AG273" s="778"/>
      <c r="AH273" s="947">
        <f>IF(V273="賃金で算定",V274+Z274-AD274,0)</f>
        <v>0</v>
      </c>
      <c r="AI273" s="948"/>
      <c r="AJ273" s="948"/>
      <c r="AK273" s="949"/>
      <c r="AL273" s="765"/>
      <c r="AM273" s="766"/>
      <c r="AN273" s="827"/>
      <c r="AO273" s="828"/>
      <c r="AP273" s="828"/>
      <c r="AQ273" s="828"/>
      <c r="AR273" s="828"/>
      <c r="AS273" s="779"/>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7"/>
      <c r="AZ273" s="768"/>
      <c r="BA273" s="769">
        <f t="shared" ref="BA273" si="139">AN273</f>
        <v>0</v>
      </c>
      <c r="BB273" s="768"/>
      <c r="BC273" s="768"/>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8</v>
      </c>
      <c r="Q274" s="23"/>
      <c r="R274" s="11" t="s">
        <v>9</v>
      </c>
      <c r="S274" s="220"/>
      <c r="T274" s="950" t="s">
        <v>29</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90"/>
      <c r="AV274" s="24"/>
      <c r="AW274" s="25"/>
      <c r="AY274" s="467">
        <f t="shared" ref="AY274" si="140">AH274</f>
        <v>0</v>
      </c>
      <c r="AZ274" s="466">
        <f>IF(AV273&lt;=設定シート!C$85,AH274,IF(AND(AV273&gt;=設定シート!E$85,AV273&lt;=設定シート!G$85),AH274*105/108,AH274))</f>
        <v>0</v>
      </c>
      <c r="BA274" s="465"/>
      <c r="BB274" s="466">
        <f t="shared" ref="BB274" si="141">IF($AL274="賃金で算定",0,INT(AY274*$AL274/100))</f>
        <v>0</v>
      </c>
      <c r="BC274" s="466">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8"/>
      <c r="P275" s="736" t="s">
        <v>39</v>
      </c>
      <c r="Q275" s="759"/>
      <c r="R275" s="736" t="s">
        <v>9</v>
      </c>
      <c r="S275" s="760"/>
      <c r="T275" s="944" t="s">
        <v>41</v>
      </c>
      <c r="U275" s="1043"/>
      <c r="V275" s="945"/>
      <c r="W275" s="946"/>
      <c r="X275" s="946"/>
      <c r="Y275" s="799"/>
      <c r="Z275" s="776"/>
      <c r="AA275" s="777"/>
      <c r="AB275" s="777"/>
      <c r="AC275" s="775"/>
      <c r="AD275" s="776"/>
      <c r="AE275" s="777"/>
      <c r="AF275" s="777"/>
      <c r="AG275" s="778"/>
      <c r="AH275" s="947">
        <f>IF(V275="賃金で算定",V276+Z276-AD276,0)</f>
        <v>0</v>
      </c>
      <c r="AI275" s="948"/>
      <c r="AJ275" s="948"/>
      <c r="AK275" s="949"/>
      <c r="AL275" s="765"/>
      <c r="AM275" s="766"/>
      <c r="AN275" s="827"/>
      <c r="AO275" s="828"/>
      <c r="AP275" s="828"/>
      <c r="AQ275" s="828"/>
      <c r="AR275" s="828"/>
      <c r="AS275" s="779"/>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7"/>
      <c r="AZ275" s="768"/>
      <c r="BA275" s="769">
        <f t="shared" ref="BA275" si="142">AN275</f>
        <v>0</v>
      </c>
      <c r="BB275" s="768"/>
      <c r="BC275" s="768"/>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8</v>
      </c>
      <c r="Q276" s="23"/>
      <c r="R276" s="11" t="s">
        <v>9</v>
      </c>
      <c r="S276" s="220"/>
      <c r="T276" s="950" t="s">
        <v>29</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90"/>
      <c r="AV276" s="24"/>
      <c r="AW276" s="25"/>
      <c r="AY276" s="467">
        <f t="shared" ref="AY276" si="143">AH276</f>
        <v>0</v>
      </c>
      <c r="AZ276" s="466">
        <f>IF(AV275&lt;=設定シート!C$85,AH276,IF(AND(AV275&gt;=設定シート!E$85,AV275&lt;=設定シート!G$85),AH276*105/108,AH276))</f>
        <v>0</v>
      </c>
      <c r="BA276" s="465"/>
      <c r="BB276" s="466">
        <f t="shared" ref="BB276" si="144">IF($AL276="賃金で算定",0,INT(AY276*$AL276/100))</f>
        <v>0</v>
      </c>
      <c r="BC276" s="466">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8"/>
      <c r="P277" s="736" t="s">
        <v>39</v>
      </c>
      <c r="Q277" s="759"/>
      <c r="R277" s="736" t="s">
        <v>9</v>
      </c>
      <c r="S277" s="760"/>
      <c r="T277" s="944" t="s">
        <v>41</v>
      </c>
      <c r="U277" s="1043"/>
      <c r="V277" s="945"/>
      <c r="W277" s="946"/>
      <c r="X277" s="946"/>
      <c r="Y277" s="799"/>
      <c r="Z277" s="776"/>
      <c r="AA277" s="777"/>
      <c r="AB277" s="777"/>
      <c r="AC277" s="775"/>
      <c r="AD277" s="776"/>
      <c r="AE277" s="777"/>
      <c r="AF277" s="777"/>
      <c r="AG277" s="778"/>
      <c r="AH277" s="947">
        <f>IF(V277="賃金で算定",V278+Z278-AD278,0)</f>
        <v>0</v>
      </c>
      <c r="AI277" s="948"/>
      <c r="AJ277" s="948"/>
      <c r="AK277" s="949"/>
      <c r="AL277" s="765"/>
      <c r="AM277" s="766"/>
      <c r="AN277" s="827"/>
      <c r="AO277" s="828"/>
      <c r="AP277" s="828"/>
      <c r="AQ277" s="828"/>
      <c r="AR277" s="828"/>
      <c r="AS277" s="779"/>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7"/>
      <c r="AZ277" s="768"/>
      <c r="BA277" s="769">
        <f t="shared" ref="BA277" si="145">AN277</f>
        <v>0</v>
      </c>
      <c r="BB277" s="768"/>
      <c r="BC277" s="768"/>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8</v>
      </c>
      <c r="Q278" s="23"/>
      <c r="R278" s="11" t="s">
        <v>9</v>
      </c>
      <c r="S278" s="220"/>
      <c r="T278" s="950" t="s">
        <v>29</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90"/>
      <c r="AV278" s="24"/>
      <c r="AW278" s="25"/>
      <c r="AY278" s="467">
        <f t="shared" ref="AY278" si="146">AH278</f>
        <v>0</v>
      </c>
      <c r="AZ278" s="466">
        <f>IF(AV277&lt;=設定シート!C$85,AH278,IF(AND(AV277&gt;=設定シート!E$85,AV277&lt;=設定シート!G$85),AH278*105/108,AH278))</f>
        <v>0</v>
      </c>
      <c r="BA278" s="465"/>
      <c r="BB278" s="466">
        <f t="shared" ref="BB278" si="147">IF($AL278="賃金で算定",0,INT(AY278*$AL278/100))</f>
        <v>0</v>
      </c>
      <c r="BC278" s="466">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8"/>
      <c r="P279" s="736" t="s">
        <v>39</v>
      </c>
      <c r="Q279" s="759"/>
      <c r="R279" s="736" t="s">
        <v>9</v>
      </c>
      <c r="S279" s="760"/>
      <c r="T279" s="944" t="s">
        <v>41</v>
      </c>
      <c r="U279" s="1043"/>
      <c r="V279" s="945"/>
      <c r="W279" s="946"/>
      <c r="X279" s="946"/>
      <c r="Y279" s="799"/>
      <c r="Z279" s="776"/>
      <c r="AA279" s="777"/>
      <c r="AB279" s="777"/>
      <c r="AC279" s="775"/>
      <c r="AD279" s="776"/>
      <c r="AE279" s="777"/>
      <c r="AF279" s="777"/>
      <c r="AG279" s="778"/>
      <c r="AH279" s="947">
        <f>IF(V279="賃金で算定",V280+Z280-AD280,0)</f>
        <v>0</v>
      </c>
      <c r="AI279" s="948"/>
      <c r="AJ279" s="948"/>
      <c r="AK279" s="949"/>
      <c r="AL279" s="765"/>
      <c r="AM279" s="766"/>
      <c r="AN279" s="827"/>
      <c r="AO279" s="828"/>
      <c r="AP279" s="828"/>
      <c r="AQ279" s="828"/>
      <c r="AR279" s="828"/>
      <c r="AS279" s="779"/>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7"/>
      <c r="AZ279" s="768"/>
      <c r="BA279" s="769">
        <f t="shared" ref="BA279" si="148">AN279</f>
        <v>0</v>
      </c>
      <c r="BB279" s="768"/>
      <c r="BC279" s="768"/>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8</v>
      </c>
      <c r="Q280" s="23"/>
      <c r="R280" s="11" t="s">
        <v>9</v>
      </c>
      <c r="S280" s="220"/>
      <c r="T280" s="950" t="s">
        <v>29</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90"/>
      <c r="AV280" s="24"/>
      <c r="AW280" s="25"/>
      <c r="AY280" s="467">
        <f t="shared" ref="AY280" si="149">AH280</f>
        <v>0</v>
      </c>
      <c r="AZ280" s="466">
        <f>IF(AV279&lt;=設定シート!C$85,AH280,IF(AND(AV279&gt;=設定シート!E$85,AV279&lt;=設定シート!G$85),AH280*105/108,AH280))</f>
        <v>0</v>
      </c>
      <c r="BA280" s="465"/>
      <c r="BB280" s="466">
        <f t="shared" ref="BB280" si="150">IF($AL280="賃金で算定",0,INT(AY280*$AL280/100))</f>
        <v>0</v>
      </c>
      <c r="BC280" s="466">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8"/>
      <c r="P281" s="736" t="s">
        <v>39</v>
      </c>
      <c r="Q281" s="759"/>
      <c r="R281" s="736" t="s">
        <v>9</v>
      </c>
      <c r="S281" s="760"/>
      <c r="T281" s="944" t="s">
        <v>41</v>
      </c>
      <c r="U281" s="1043"/>
      <c r="V281" s="945"/>
      <c r="W281" s="946"/>
      <c r="X281" s="946"/>
      <c r="Y281" s="799"/>
      <c r="Z281" s="776"/>
      <c r="AA281" s="777"/>
      <c r="AB281" s="777"/>
      <c r="AC281" s="775"/>
      <c r="AD281" s="776"/>
      <c r="AE281" s="777"/>
      <c r="AF281" s="777"/>
      <c r="AG281" s="778"/>
      <c r="AH281" s="947">
        <f>IF(V281="賃金で算定",V282+Z282-AD282,0)</f>
        <v>0</v>
      </c>
      <c r="AI281" s="948"/>
      <c r="AJ281" s="948"/>
      <c r="AK281" s="949"/>
      <c r="AL281" s="765"/>
      <c r="AM281" s="766"/>
      <c r="AN281" s="827"/>
      <c r="AO281" s="828"/>
      <c r="AP281" s="828"/>
      <c r="AQ281" s="828"/>
      <c r="AR281" s="828"/>
      <c r="AS281" s="779"/>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7"/>
      <c r="AZ281" s="768"/>
      <c r="BA281" s="769">
        <f t="shared" ref="BA281" si="151">AN281</f>
        <v>0</v>
      </c>
      <c r="BB281" s="768"/>
      <c r="BC281" s="768"/>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8</v>
      </c>
      <c r="Q282" s="23"/>
      <c r="R282" s="11" t="s">
        <v>9</v>
      </c>
      <c r="S282" s="220"/>
      <c r="T282" s="950" t="s">
        <v>29</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90"/>
      <c r="AV282" s="24"/>
      <c r="AW282" s="25"/>
      <c r="AY282" s="467">
        <f t="shared" ref="AY282" si="152">AH282</f>
        <v>0</v>
      </c>
      <c r="AZ282" s="466">
        <f>IF(AV281&lt;=設定シート!C$85,AH282,IF(AND(AV281&gt;=設定シート!E$85,AV281&lt;=設定シート!G$85),AH282*105/108,AH282))</f>
        <v>0</v>
      </c>
      <c r="BA282" s="465"/>
      <c r="BB282" s="466">
        <f t="shared" ref="BB282" si="153">IF($AL282="賃金で算定",0,INT(AY282*$AL282/100))</f>
        <v>0</v>
      </c>
      <c r="BC282" s="466">
        <f>IF(AY282=AZ282,BB282,AZ282*$AL282/100)</f>
        <v>0</v>
      </c>
      <c r="BL282" s="22">
        <f>IF(AY282=AZ282,0,1)</f>
        <v>0</v>
      </c>
      <c r="BM282" s="22" t="str">
        <f>IF(BL282=1,AL282,"")</f>
        <v/>
      </c>
    </row>
    <row r="283" spans="2:74" ht="18" customHeight="1">
      <c r="B283" s="839" t="s">
        <v>865</v>
      </c>
      <c r="C283" s="956"/>
      <c r="D283" s="956"/>
      <c r="E283" s="957"/>
      <c r="F283" s="1037"/>
      <c r="G283" s="965"/>
      <c r="H283" s="965"/>
      <c r="I283" s="965"/>
      <c r="J283" s="965"/>
      <c r="K283" s="965"/>
      <c r="L283" s="965"/>
      <c r="M283" s="965"/>
      <c r="N283" s="966"/>
      <c r="O283" s="839" t="s">
        <v>866</v>
      </c>
      <c r="P283" s="956"/>
      <c r="Q283" s="956"/>
      <c r="R283" s="956"/>
      <c r="S283" s="956"/>
      <c r="T283" s="956"/>
      <c r="U283" s="957"/>
      <c r="V283" s="1040">
        <f>AH283</f>
        <v>0</v>
      </c>
      <c r="W283" s="1041"/>
      <c r="X283" s="1041"/>
      <c r="Y283" s="1042"/>
      <c r="Z283" s="776"/>
      <c r="AA283" s="777"/>
      <c r="AB283" s="777"/>
      <c r="AC283" s="775"/>
      <c r="AD283" s="776"/>
      <c r="AE283" s="777"/>
      <c r="AF283" s="777"/>
      <c r="AG283" s="775"/>
      <c r="AH283" s="947">
        <f>AH265+AH267+AH269+AH271+AH273+AH275+AH277+AH279+AH281</f>
        <v>0</v>
      </c>
      <c r="AI283" s="948"/>
      <c r="AJ283" s="948"/>
      <c r="AK283" s="949"/>
      <c r="AL283" s="743"/>
      <c r="AM283" s="745"/>
      <c r="AN283" s="947">
        <f>AN265+AN267+AN269+AN271+AN273+AN275+AN277+AN279+AN281</f>
        <v>0</v>
      </c>
      <c r="AO283" s="948"/>
      <c r="AP283" s="948"/>
      <c r="AQ283" s="948"/>
      <c r="AR283" s="948"/>
      <c r="AS283" s="779"/>
      <c r="AW283" s="25"/>
      <c r="AY283" s="767"/>
      <c r="AZ283" s="784"/>
      <c r="BA283" s="785">
        <f>BA265+BA267+BA269+BA271+BA273+BA275+BA277+BA279+BA281</f>
        <v>0</v>
      </c>
      <c r="BB283" s="769">
        <f>BB266+BB268+BB270+BB272+BB274+BB276+BB278+BB280+BB282</f>
        <v>0</v>
      </c>
      <c r="BC283" s="769">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7"/>
      <c r="AM284" s="748"/>
      <c r="AN284" s="951">
        <f>BB284</f>
        <v>0</v>
      </c>
      <c r="AO284" s="930"/>
      <c r="AP284" s="930"/>
      <c r="AQ284" s="930"/>
      <c r="AR284" s="930"/>
      <c r="AS284" s="800"/>
      <c r="AW284" s="25"/>
      <c r="AY284" s="786">
        <f>AY266+AY268+AY270+AY272+AY274+AY276+AY278+AY280+AY282</f>
        <v>0</v>
      </c>
      <c r="AZ284" s="787"/>
      <c r="BA284" s="787"/>
      <c r="BB284" s="788">
        <f>BB283</f>
        <v>0</v>
      </c>
      <c r="BC284" s="789"/>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91"/>
      <c r="AM285" s="692"/>
      <c r="AN285" s="934">
        <f>BC285</f>
        <v>0</v>
      </c>
      <c r="AO285" s="935"/>
      <c r="AP285" s="935"/>
      <c r="AQ285" s="935"/>
      <c r="AR285" s="935"/>
      <c r="AS285" s="690"/>
      <c r="AU285" s="222"/>
      <c r="AW285" s="25"/>
      <c r="AY285" s="469"/>
      <c r="AZ285" s="470">
        <f>IF(AZ266+AZ268+AZ270+AZ272+AZ274+AZ276+AZ278+AZ280+AZ282=AY284,0,ROUNDDOWN(AZ266+AZ268+AZ270+AZ272+AZ274+AZ276+AZ278+AZ280+AZ282,0))</f>
        <v>0</v>
      </c>
      <c r="BA285" s="468"/>
      <c r="BB285" s="468"/>
      <c r="BC285" s="470">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43</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893</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3"/>
      <c r="AN297" s="703"/>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10</v>
      </c>
      <c r="C299" s="836"/>
      <c r="D299" s="836"/>
      <c r="E299" s="836"/>
      <c r="F299" s="836"/>
      <c r="G299" s="836"/>
      <c r="H299" s="836"/>
      <c r="I299" s="836"/>
      <c r="J299" s="840" t="s">
        <v>18</v>
      </c>
      <c r="K299" s="840"/>
      <c r="L299" s="729" t="s">
        <v>11</v>
      </c>
      <c r="M299" s="840" t="s">
        <v>19</v>
      </c>
      <c r="N299" s="840"/>
      <c r="O299" s="841" t="s">
        <v>20</v>
      </c>
      <c r="P299" s="840"/>
      <c r="Q299" s="840"/>
      <c r="R299" s="840"/>
      <c r="S299" s="840"/>
      <c r="T299" s="840"/>
      <c r="U299" s="840" t="s">
        <v>21</v>
      </c>
      <c r="V299" s="840"/>
      <c r="W299" s="840"/>
      <c r="AD299" s="11"/>
      <c r="AE299" s="11"/>
      <c r="AF299" s="11"/>
      <c r="AG299" s="11"/>
      <c r="AH299" s="11"/>
      <c r="AI299" s="11"/>
      <c r="AJ299" s="11"/>
      <c r="AL299" s="981">
        <f>$AL$9</f>
        <v>0</v>
      </c>
      <c r="AM299" s="843"/>
      <c r="AN299" s="914" t="s">
        <v>12</v>
      </c>
      <c r="AO299" s="914"/>
      <c r="AP299" s="843">
        <v>8</v>
      </c>
      <c r="AQ299" s="843"/>
      <c r="AR299" s="914" t="s">
        <v>13</v>
      </c>
      <c r="AS299" s="917"/>
      <c r="AW299" s="25"/>
    </row>
    <row r="300" spans="2:5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44</v>
      </c>
      <c r="C303" s="891"/>
      <c r="D303" s="891"/>
      <c r="E303" s="891"/>
      <c r="F303" s="891"/>
      <c r="G303" s="891"/>
      <c r="H303" s="891"/>
      <c r="I303" s="892"/>
      <c r="J303" s="890" t="s">
        <v>14</v>
      </c>
      <c r="K303" s="891"/>
      <c r="L303" s="891"/>
      <c r="M303" s="891"/>
      <c r="N303" s="899"/>
      <c r="O303" s="902" t="s">
        <v>45</v>
      </c>
      <c r="P303" s="891"/>
      <c r="Q303" s="891"/>
      <c r="R303" s="891"/>
      <c r="S303" s="891"/>
      <c r="T303" s="891"/>
      <c r="U303" s="892"/>
      <c r="V303" s="730" t="s">
        <v>876</v>
      </c>
      <c r="W303" s="731"/>
      <c r="X303" s="731"/>
      <c r="Y303" s="905" t="s">
        <v>877</v>
      </c>
      <c r="Z303" s="905"/>
      <c r="AA303" s="905"/>
      <c r="AB303" s="905"/>
      <c r="AC303" s="905"/>
      <c r="AD303" s="905"/>
      <c r="AE303" s="905"/>
      <c r="AF303" s="905"/>
      <c r="AG303" s="905"/>
      <c r="AH303" s="905"/>
      <c r="AI303" s="731"/>
      <c r="AJ303" s="731"/>
      <c r="AK303" s="732"/>
      <c r="AL303" s="1034" t="s">
        <v>524</v>
      </c>
      <c r="AM303" s="1034"/>
      <c r="AN303" s="906" t="s">
        <v>878</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15</v>
      </c>
      <c r="W304" s="1044"/>
      <c r="X304" s="1044"/>
      <c r="Y304" s="1045"/>
      <c r="Z304" s="858" t="s">
        <v>24</v>
      </c>
      <c r="AA304" s="859"/>
      <c r="AB304" s="859"/>
      <c r="AC304" s="860"/>
      <c r="AD304" s="1049" t="s">
        <v>25</v>
      </c>
      <c r="AE304" s="1050"/>
      <c r="AF304" s="1050"/>
      <c r="AG304" s="1051"/>
      <c r="AH304" s="870" t="s">
        <v>174</v>
      </c>
      <c r="AI304" s="871"/>
      <c r="AJ304" s="871"/>
      <c r="AK304" s="872"/>
      <c r="AL304" s="1035" t="s">
        <v>525</v>
      </c>
      <c r="AM304" s="1035"/>
      <c r="AN304" s="880" t="s">
        <v>27</v>
      </c>
      <c r="AO304" s="881"/>
      <c r="AP304" s="881"/>
      <c r="AQ304" s="881"/>
      <c r="AR304" s="882"/>
      <c r="AS304" s="883"/>
      <c r="AW304" s="25"/>
      <c r="AY304" s="754" t="s">
        <v>551</v>
      </c>
      <c r="AZ304" s="754" t="s">
        <v>551</v>
      </c>
      <c r="BA304" s="754" t="s">
        <v>549</v>
      </c>
      <c r="BB304" s="884" t="s">
        <v>550</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4"/>
      <c r="AZ305" s="465" t="s">
        <v>545</v>
      </c>
      <c r="BA305" s="465" t="s">
        <v>548</v>
      </c>
      <c r="BB305" s="755" t="s">
        <v>546</v>
      </c>
      <c r="BC305" s="465" t="s">
        <v>545</v>
      </c>
      <c r="BL305" s="22" t="s">
        <v>556</v>
      </c>
      <c r="BM305" s="22" t="s">
        <v>260</v>
      </c>
    </row>
    <row r="306" spans="2:74" ht="18" customHeight="1">
      <c r="B306" s="936"/>
      <c r="C306" s="937"/>
      <c r="D306" s="937"/>
      <c r="E306" s="937"/>
      <c r="F306" s="937"/>
      <c r="G306" s="937"/>
      <c r="H306" s="937"/>
      <c r="I306" s="938"/>
      <c r="J306" s="936"/>
      <c r="K306" s="937"/>
      <c r="L306" s="937"/>
      <c r="M306" s="937"/>
      <c r="N306" s="942"/>
      <c r="O306" s="758"/>
      <c r="P306" s="736" t="s">
        <v>39</v>
      </c>
      <c r="Q306" s="759"/>
      <c r="R306" s="736" t="s">
        <v>9</v>
      </c>
      <c r="S306" s="760"/>
      <c r="T306" s="944" t="s">
        <v>47</v>
      </c>
      <c r="U306" s="1043"/>
      <c r="V306" s="945"/>
      <c r="W306" s="946"/>
      <c r="X306" s="946"/>
      <c r="Y306" s="794" t="s">
        <v>16</v>
      </c>
      <c r="Z306" s="762"/>
      <c r="AA306" s="763"/>
      <c r="AB306" s="763"/>
      <c r="AC306" s="761" t="s">
        <v>16</v>
      </c>
      <c r="AD306" s="762"/>
      <c r="AE306" s="763"/>
      <c r="AF306" s="763"/>
      <c r="AG306" s="764" t="s">
        <v>16</v>
      </c>
      <c r="AH306" s="947">
        <f>IF(V306="賃金で算定",V307+Z307-AD307,0)</f>
        <v>0</v>
      </c>
      <c r="AI306" s="948"/>
      <c r="AJ306" s="948"/>
      <c r="AK306" s="949"/>
      <c r="AL306" s="765"/>
      <c r="AM306" s="766"/>
      <c r="AN306" s="827"/>
      <c r="AO306" s="828"/>
      <c r="AP306" s="828"/>
      <c r="AQ306" s="828"/>
      <c r="AR306" s="828"/>
      <c r="AS306" s="764" t="s">
        <v>16</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7"/>
      <c r="AZ306" s="768"/>
      <c r="BA306" s="769">
        <f>AN306</f>
        <v>0</v>
      </c>
      <c r="BB306" s="768"/>
      <c r="BC306" s="768"/>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8</v>
      </c>
      <c r="Q307" s="23"/>
      <c r="R307" s="11" t="s">
        <v>9</v>
      </c>
      <c r="S307" s="220"/>
      <c r="T307" s="950" t="s">
        <v>29</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90"/>
      <c r="AV307" s="24"/>
      <c r="AW307" s="25"/>
      <c r="AY307" s="467">
        <f>AH307</f>
        <v>0</v>
      </c>
      <c r="AZ307" s="466">
        <f>IF(AV306&lt;=設定シート!C$85,AH307,IF(AND(AV306&gt;=設定シート!E$85,AV306&lt;=設定シート!G$85),AH307*105/108,AH307))</f>
        <v>0</v>
      </c>
      <c r="BA307" s="465"/>
      <c r="BB307" s="466">
        <f>IF($AL307="賃金で算定",0,INT(AY307*$AL307/100))</f>
        <v>0</v>
      </c>
      <c r="BC307" s="466">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8"/>
      <c r="P308" s="736" t="s">
        <v>39</v>
      </c>
      <c r="Q308" s="759"/>
      <c r="R308" s="736" t="s">
        <v>9</v>
      </c>
      <c r="S308" s="760"/>
      <c r="T308" s="944" t="s">
        <v>41</v>
      </c>
      <c r="U308" s="1043"/>
      <c r="V308" s="945"/>
      <c r="W308" s="946"/>
      <c r="X308" s="946"/>
      <c r="Y308" s="799"/>
      <c r="Z308" s="776"/>
      <c r="AA308" s="777"/>
      <c r="AB308" s="777"/>
      <c r="AC308" s="775"/>
      <c r="AD308" s="776"/>
      <c r="AE308" s="777"/>
      <c r="AF308" s="777"/>
      <c r="AG308" s="778"/>
      <c r="AH308" s="947">
        <f>IF(V308="賃金で算定",V309+Z309-AD309,0)</f>
        <v>0</v>
      </c>
      <c r="AI308" s="948"/>
      <c r="AJ308" s="948"/>
      <c r="AK308" s="949"/>
      <c r="AL308" s="765"/>
      <c r="AM308" s="766"/>
      <c r="AN308" s="827"/>
      <c r="AO308" s="828"/>
      <c r="AP308" s="828"/>
      <c r="AQ308" s="828"/>
      <c r="AR308" s="828"/>
      <c r="AS308" s="779"/>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7"/>
      <c r="AZ308" s="768"/>
      <c r="BA308" s="769">
        <f t="shared" ref="BA308" si="154">AN308</f>
        <v>0</v>
      </c>
      <c r="BB308" s="768"/>
      <c r="BC308" s="768"/>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8</v>
      </c>
      <c r="Q309" s="23"/>
      <c r="R309" s="11" t="s">
        <v>9</v>
      </c>
      <c r="S309" s="220"/>
      <c r="T309" s="950" t="s">
        <v>29</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90"/>
      <c r="AV309" s="24"/>
      <c r="AW309" s="25"/>
      <c r="AY309" s="467">
        <f t="shared" ref="AY309" si="155">AH309</f>
        <v>0</v>
      </c>
      <c r="AZ309" s="466">
        <f>IF(AV308&lt;=設定シート!C$85,AH309,IF(AND(AV308&gt;=設定シート!E$85,AV308&lt;=設定シート!G$85),AH309*105/108,AH309))</f>
        <v>0</v>
      </c>
      <c r="BA309" s="465"/>
      <c r="BB309" s="466">
        <f t="shared" ref="BB309" si="156">IF($AL309="賃金で算定",0,INT(AY309*$AL309/100))</f>
        <v>0</v>
      </c>
      <c r="BC309" s="466">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8"/>
      <c r="P310" s="736" t="s">
        <v>39</v>
      </c>
      <c r="Q310" s="759"/>
      <c r="R310" s="736" t="s">
        <v>9</v>
      </c>
      <c r="S310" s="760"/>
      <c r="T310" s="944" t="s">
        <v>41</v>
      </c>
      <c r="U310" s="1043"/>
      <c r="V310" s="945"/>
      <c r="W310" s="946"/>
      <c r="X310" s="946"/>
      <c r="Y310" s="799"/>
      <c r="Z310" s="776"/>
      <c r="AA310" s="777"/>
      <c r="AB310" s="777"/>
      <c r="AC310" s="775"/>
      <c r="AD310" s="776"/>
      <c r="AE310" s="777"/>
      <c r="AF310" s="777"/>
      <c r="AG310" s="778"/>
      <c r="AH310" s="947">
        <f>IF(V310="賃金で算定",V311+Z311-AD311,0)</f>
        <v>0</v>
      </c>
      <c r="AI310" s="948"/>
      <c r="AJ310" s="948"/>
      <c r="AK310" s="949"/>
      <c r="AL310" s="765"/>
      <c r="AM310" s="766"/>
      <c r="AN310" s="827"/>
      <c r="AO310" s="828"/>
      <c r="AP310" s="828"/>
      <c r="AQ310" s="828"/>
      <c r="AR310" s="828"/>
      <c r="AS310" s="779"/>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7"/>
      <c r="AZ310" s="768"/>
      <c r="BA310" s="769">
        <f t="shared" ref="BA310" si="157">AN310</f>
        <v>0</v>
      </c>
      <c r="BB310" s="768"/>
      <c r="BC310" s="768"/>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8</v>
      </c>
      <c r="Q311" s="23"/>
      <c r="R311" s="11" t="s">
        <v>9</v>
      </c>
      <c r="S311" s="220"/>
      <c r="T311" s="950" t="s">
        <v>29</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90"/>
      <c r="AV311" s="24"/>
      <c r="AW311" s="25"/>
      <c r="AY311" s="467">
        <f t="shared" ref="AY311" si="158">AH311</f>
        <v>0</v>
      </c>
      <c r="AZ311" s="466">
        <f>IF(AV310&lt;=設定シート!C$85,AH311,IF(AND(AV310&gt;=設定シート!E$85,AV310&lt;=設定シート!G$85),AH311*105/108,AH311))</f>
        <v>0</v>
      </c>
      <c r="BA311" s="465"/>
      <c r="BB311" s="466">
        <f t="shared" ref="BB311" si="159">IF($AL311="賃金で算定",0,INT(AY311*$AL311/100))</f>
        <v>0</v>
      </c>
      <c r="BC311" s="466">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8"/>
      <c r="P312" s="736" t="s">
        <v>39</v>
      </c>
      <c r="Q312" s="759"/>
      <c r="R312" s="736" t="s">
        <v>9</v>
      </c>
      <c r="S312" s="760"/>
      <c r="T312" s="944" t="s">
        <v>41</v>
      </c>
      <c r="U312" s="1043"/>
      <c r="V312" s="945"/>
      <c r="W312" s="946"/>
      <c r="X312" s="946"/>
      <c r="Y312" s="29"/>
      <c r="Z312" s="782"/>
      <c r="AA312" s="688"/>
      <c r="AB312" s="688"/>
      <c r="AC312" s="21"/>
      <c r="AD312" s="782"/>
      <c r="AE312" s="688"/>
      <c r="AF312" s="688"/>
      <c r="AG312" s="783"/>
      <c r="AH312" s="947">
        <f>IF(V312="賃金で算定",V313+Z313-AD313,0)</f>
        <v>0</v>
      </c>
      <c r="AI312" s="948"/>
      <c r="AJ312" s="948"/>
      <c r="AK312" s="949"/>
      <c r="AL312" s="765"/>
      <c r="AM312" s="766"/>
      <c r="AN312" s="827"/>
      <c r="AO312" s="828"/>
      <c r="AP312" s="828"/>
      <c r="AQ312" s="828"/>
      <c r="AR312" s="828"/>
      <c r="AS312" s="779"/>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7"/>
      <c r="AZ312" s="768"/>
      <c r="BA312" s="769">
        <f t="shared" ref="BA312" si="160">AN312</f>
        <v>0</v>
      </c>
      <c r="BB312" s="768"/>
      <c r="BC312" s="768"/>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8</v>
      </c>
      <c r="Q313" s="23"/>
      <c r="R313" s="11" t="s">
        <v>9</v>
      </c>
      <c r="S313" s="220"/>
      <c r="T313" s="950" t="s">
        <v>29</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90"/>
      <c r="AV313" s="24"/>
      <c r="AW313" s="25"/>
      <c r="AY313" s="467">
        <f t="shared" ref="AY313" si="161">AH313</f>
        <v>0</v>
      </c>
      <c r="AZ313" s="466">
        <f>IF(AV312&lt;=設定シート!C$85,AH313,IF(AND(AV312&gt;=設定シート!E$85,AV312&lt;=設定シート!G$85),AH313*105/108,AH313))</f>
        <v>0</v>
      </c>
      <c r="BA313" s="465"/>
      <c r="BB313" s="466">
        <f t="shared" ref="BB313" si="162">IF($AL313="賃金で算定",0,INT(AY313*$AL313/100))</f>
        <v>0</v>
      </c>
      <c r="BC313" s="466">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8"/>
      <c r="P314" s="736" t="s">
        <v>39</v>
      </c>
      <c r="Q314" s="759"/>
      <c r="R314" s="736" t="s">
        <v>9</v>
      </c>
      <c r="S314" s="760"/>
      <c r="T314" s="944" t="s">
        <v>41</v>
      </c>
      <c r="U314" s="1043"/>
      <c r="V314" s="945"/>
      <c r="W314" s="946"/>
      <c r="X314" s="946"/>
      <c r="Y314" s="799"/>
      <c r="Z314" s="776"/>
      <c r="AA314" s="777"/>
      <c r="AB314" s="777"/>
      <c r="AC314" s="775"/>
      <c r="AD314" s="776"/>
      <c r="AE314" s="777"/>
      <c r="AF314" s="777"/>
      <c r="AG314" s="778"/>
      <c r="AH314" s="947">
        <f>IF(V314="賃金で算定",V315+Z315-AD315,0)</f>
        <v>0</v>
      </c>
      <c r="AI314" s="948"/>
      <c r="AJ314" s="948"/>
      <c r="AK314" s="949"/>
      <c r="AL314" s="765"/>
      <c r="AM314" s="766"/>
      <c r="AN314" s="827"/>
      <c r="AO314" s="828"/>
      <c r="AP314" s="828"/>
      <c r="AQ314" s="828"/>
      <c r="AR314" s="828"/>
      <c r="AS314" s="779"/>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7"/>
      <c r="AZ314" s="768"/>
      <c r="BA314" s="769">
        <f t="shared" ref="BA314" si="163">AN314</f>
        <v>0</v>
      </c>
      <c r="BB314" s="768"/>
      <c r="BC314" s="768"/>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8</v>
      </c>
      <c r="Q315" s="23"/>
      <c r="R315" s="11" t="s">
        <v>9</v>
      </c>
      <c r="S315" s="220"/>
      <c r="T315" s="950" t="s">
        <v>29</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90"/>
      <c r="AV315" s="24"/>
      <c r="AW315" s="25"/>
      <c r="AY315" s="467">
        <f t="shared" ref="AY315" si="164">AH315</f>
        <v>0</v>
      </c>
      <c r="AZ315" s="466">
        <f>IF(AV314&lt;=設定シート!C$85,AH315,IF(AND(AV314&gt;=設定シート!E$85,AV314&lt;=設定シート!G$85),AH315*105/108,AH315))</f>
        <v>0</v>
      </c>
      <c r="BA315" s="465"/>
      <c r="BB315" s="466">
        <f t="shared" ref="BB315" si="165">IF($AL315="賃金で算定",0,INT(AY315*$AL315/100))</f>
        <v>0</v>
      </c>
      <c r="BC315" s="466">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8"/>
      <c r="P316" s="736" t="s">
        <v>39</v>
      </c>
      <c r="Q316" s="759"/>
      <c r="R316" s="736" t="s">
        <v>9</v>
      </c>
      <c r="S316" s="760"/>
      <c r="T316" s="944" t="s">
        <v>41</v>
      </c>
      <c r="U316" s="1043"/>
      <c r="V316" s="945"/>
      <c r="W316" s="946"/>
      <c r="X316" s="946"/>
      <c r="Y316" s="799"/>
      <c r="Z316" s="776"/>
      <c r="AA316" s="777"/>
      <c r="AB316" s="777"/>
      <c r="AC316" s="775"/>
      <c r="AD316" s="776"/>
      <c r="AE316" s="777"/>
      <c r="AF316" s="777"/>
      <c r="AG316" s="778"/>
      <c r="AH316" s="947">
        <f>IF(V316="賃金で算定",V317+Z317-AD317,0)</f>
        <v>0</v>
      </c>
      <c r="AI316" s="948"/>
      <c r="AJ316" s="948"/>
      <c r="AK316" s="949"/>
      <c r="AL316" s="765"/>
      <c r="AM316" s="766"/>
      <c r="AN316" s="827"/>
      <c r="AO316" s="828"/>
      <c r="AP316" s="828"/>
      <c r="AQ316" s="828"/>
      <c r="AR316" s="828"/>
      <c r="AS316" s="779"/>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7"/>
      <c r="AZ316" s="768"/>
      <c r="BA316" s="769">
        <f t="shared" ref="BA316" si="166">AN316</f>
        <v>0</v>
      </c>
      <c r="BB316" s="768"/>
      <c r="BC316" s="768"/>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8</v>
      </c>
      <c r="Q317" s="23"/>
      <c r="R317" s="11" t="s">
        <v>9</v>
      </c>
      <c r="S317" s="220"/>
      <c r="T317" s="950" t="s">
        <v>29</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90"/>
      <c r="AV317" s="24"/>
      <c r="AW317" s="25"/>
      <c r="AY317" s="467">
        <f t="shared" ref="AY317" si="167">AH317</f>
        <v>0</v>
      </c>
      <c r="AZ317" s="466">
        <f>IF(AV316&lt;=設定シート!C$85,AH317,IF(AND(AV316&gt;=設定シート!E$85,AV316&lt;=設定シート!G$85),AH317*105/108,AH317))</f>
        <v>0</v>
      </c>
      <c r="BA317" s="465"/>
      <c r="BB317" s="466">
        <f t="shared" ref="BB317" si="168">IF($AL317="賃金で算定",0,INT(AY317*$AL317/100))</f>
        <v>0</v>
      </c>
      <c r="BC317" s="466">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8"/>
      <c r="P318" s="736" t="s">
        <v>39</v>
      </c>
      <c r="Q318" s="759"/>
      <c r="R318" s="736" t="s">
        <v>9</v>
      </c>
      <c r="S318" s="760"/>
      <c r="T318" s="944" t="s">
        <v>41</v>
      </c>
      <c r="U318" s="1043"/>
      <c r="V318" s="945"/>
      <c r="W318" s="946"/>
      <c r="X318" s="946"/>
      <c r="Y318" s="799"/>
      <c r="Z318" s="776"/>
      <c r="AA318" s="777"/>
      <c r="AB318" s="777"/>
      <c r="AC318" s="775"/>
      <c r="AD318" s="776"/>
      <c r="AE318" s="777"/>
      <c r="AF318" s="777"/>
      <c r="AG318" s="778"/>
      <c r="AH318" s="947">
        <f>IF(V318="賃金で算定",V319+Z319-AD319,0)</f>
        <v>0</v>
      </c>
      <c r="AI318" s="948"/>
      <c r="AJ318" s="948"/>
      <c r="AK318" s="949"/>
      <c r="AL318" s="765"/>
      <c r="AM318" s="766"/>
      <c r="AN318" s="827"/>
      <c r="AO318" s="828"/>
      <c r="AP318" s="828"/>
      <c r="AQ318" s="828"/>
      <c r="AR318" s="828"/>
      <c r="AS318" s="779"/>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7"/>
      <c r="AZ318" s="768"/>
      <c r="BA318" s="769">
        <f t="shared" ref="BA318" si="169">AN318</f>
        <v>0</v>
      </c>
      <c r="BB318" s="768"/>
      <c r="BC318" s="768"/>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8</v>
      </c>
      <c r="Q319" s="23"/>
      <c r="R319" s="11" t="s">
        <v>9</v>
      </c>
      <c r="S319" s="220"/>
      <c r="T319" s="950" t="s">
        <v>29</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90"/>
      <c r="AV319" s="24"/>
      <c r="AW319" s="25"/>
      <c r="AY319" s="467">
        <f t="shared" ref="AY319" si="170">AH319</f>
        <v>0</v>
      </c>
      <c r="AZ319" s="466">
        <f>IF(AV318&lt;=設定シート!C$85,AH319,IF(AND(AV318&gt;=設定シート!E$85,AV318&lt;=設定シート!G$85),AH319*105/108,AH319))</f>
        <v>0</v>
      </c>
      <c r="BA319" s="465"/>
      <c r="BB319" s="466">
        <f t="shared" ref="BB319" si="171">IF($AL319="賃金で算定",0,INT(AY319*$AL319/100))</f>
        <v>0</v>
      </c>
      <c r="BC319" s="466">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8"/>
      <c r="P320" s="736" t="s">
        <v>39</v>
      </c>
      <c r="Q320" s="759"/>
      <c r="R320" s="736" t="s">
        <v>9</v>
      </c>
      <c r="S320" s="760"/>
      <c r="T320" s="944" t="s">
        <v>41</v>
      </c>
      <c r="U320" s="1043"/>
      <c r="V320" s="945"/>
      <c r="W320" s="946"/>
      <c r="X320" s="946"/>
      <c r="Y320" s="799"/>
      <c r="Z320" s="776"/>
      <c r="AA320" s="777"/>
      <c r="AB320" s="777"/>
      <c r="AC320" s="775"/>
      <c r="AD320" s="776"/>
      <c r="AE320" s="777"/>
      <c r="AF320" s="777"/>
      <c r="AG320" s="778"/>
      <c r="AH320" s="947">
        <f>IF(V320="賃金で算定",V321+Z321-AD321,0)</f>
        <v>0</v>
      </c>
      <c r="AI320" s="948"/>
      <c r="AJ320" s="948"/>
      <c r="AK320" s="949"/>
      <c r="AL320" s="765"/>
      <c r="AM320" s="766"/>
      <c r="AN320" s="827"/>
      <c r="AO320" s="828"/>
      <c r="AP320" s="828"/>
      <c r="AQ320" s="828"/>
      <c r="AR320" s="828"/>
      <c r="AS320" s="779"/>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7"/>
      <c r="AZ320" s="768"/>
      <c r="BA320" s="769">
        <f t="shared" ref="BA320" si="172">AN320</f>
        <v>0</v>
      </c>
      <c r="BB320" s="768"/>
      <c r="BC320" s="768"/>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8</v>
      </c>
      <c r="Q321" s="23"/>
      <c r="R321" s="11" t="s">
        <v>9</v>
      </c>
      <c r="S321" s="220"/>
      <c r="T321" s="950" t="s">
        <v>29</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90"/>
      <c r="AV321" s="24"/>
      <c r="AW321" s="25"/>
      <c r="AY321" s="467">
        <f t="shared" ref="AY321" si="173">AH321</f>
        <v>0</v>
      </c>
      <c r="AZ321" s="466">
        <f>IF(AV320&lt;=設定シート!C$85,AH321,IF(AND(AV320&gt;=設定シート!E$85,AV320&lt;=設定シート!G$85),AH321*105/108,AH321))</f>
        <v>0</v>
      </c>
      <c r="BA321" s="465"/>
      <c r="BB321" s="466">
        <f t="shared" ref="BB321" si="174">IF($AL321="賃金で算定",0,INT(AY321*$AL321/100))</f>
        <v>0</v>
      </c>
      <c r="BC321" s="466">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8"/>
      <c r="P322" s="736" t="s">
        <v>39</v>
      </c>
      <c r="Q322" s="759"/>
      <c r="R322" s="736" t="s">
        <v>9</v>
      </c>
      <c r="S322" s="760"/>
      <c r="T322" s="944" t="s">
        <v>41</v>
      </c>
      <c r="U322" s="1043"/>
      <c r="V322" s="945"/>
      <c r="W322" s="946"/>
      <c r="X322" s="946"/>
      <c r="Y322" s="799"/>
      <c r="Z322" s="776"/>
      <c r="AA322" s="777"/>
      <c r="AB322" s="777"/>
      <c r="AC322" s="775"/>
      <c r="AD322" s="776"/>
      <c r="AE322" s="777"/>
      <c r="AF322" s="777"/>
      <c r="AG322" s="778"/>
      <c r="AH322" s="947">
        <f>IF(V322="賃金で算定",V323+Z323-AD323,0)</f>
        <v>0</v>
      </c>
      <c r="AI322" s="948"/>
      <c r="AJ322" s="948"/>
      <c r="AK322" s="949"/>
      <c r="AL322" s="765"/>
      <c r="AM322" s="766"/>
      <c r="AN322" s="827"/>
      <c r="AO322" s="828"/>
      <c r="AP322" s="828"/>
      <c r="AQ322" s="828"/>
      <c r="AR322" s="828"/>
      <c r="AS322" s="779"/>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7"/>
      <c r="AZ322" s="768"/>
      <c r="BA322" s="769">
        <f t="shared" ref="BA322" si="175">AN322</f>
        <v>0</v>
      </c>
      <c r="BB322" s="768"/>
      <c r="BC322" s="768"/>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8</v>
      </c>
      <c r="Q323" s="23"/>
      <c r="R323" s="11" t="s">
        <v>9</v>
      </c>
      <c r="S323" s="220"/>
      <c r="T323" s="950" t="s">
        <v>29</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90"/>
      <c r="AV323" s="24"/>
      <c r="AW323" s="25"/>
      <c r="AY323" s="467">
        <f t="shared" ref="AY323" si="176">AH323</f>
        <v>0</v>
      </c>
      <c r="AZ323" s="466">
        <f>IF(AV322&lt;=設定シート!C$85,AH323,IF(AND(AV322&gt;=設定シート!E$85,AV322&lt;=設定シート!G$85),AH323*105/108,AH323))</f>
        <v>0</v>
      </c>
      <c r="BA323" s="465"/>
      <c r="BB323" s="466">
        <f t="shared" ref="BB323" si="177">IF($AL323="賃金で算定",0,INT(AY323*$AL323/100))</f>
        <v>0</v>
      </c>
      <c r="BC323" s="466">
        <f>IF(AY323=AZ323,BB323,AZ323*$AL323/100)</f>
        <v>0</v>
      </c>
      <c r="BL323" s="22">
        <f>IF(AY323=AZ323,0,1)</f>
        <v>0</v>
      </c>
      <c r="BM323" s="22" t="str">
        <f>IF(BL323=1,AL323,"")</f>
        <v/>
      </c>
    </row>
    <row r="324" spans="2:74" ht="18" customHeight="1">
      <c r="B324" s="839" t="s">
        <v>865</v>
      </c>
      <c r="C324" s="956"/>
      <c r="D324" s="956"/>
      <c r="E324" s="957"/>
      <c r="F324" s="1037"/>
      <c r="G324" s="965"/>
      <c r="H324" s="965"/>
      <c r="I324" s="965"/>
      <c r="J324" s="965"/>
      <c r="K324" s="965"/>
      <c r="L324" s="965"/>
      <c r="M324" s="965"/>
      <c r="N324" s="966"/>
      <c r="O324" s="839" t="s">
        <v>866</v>
      </c>
      <c r="P324" s="956"/>
      <c r="Q324" s="956"/>
      <c r="R324" s="956"/>
      <c r="S324" s="956"/>
      <c r="T324" s="956"/>
      <c r="U324" s="957"/>
      <c r="V324" s="1040">
        <f>AH324</f>
        <v>0</v>
      </c>
      <c r="W324" s="1041"/>
      <c r="X324" s="1041"/>
      <c r="Y324" s="1042"/>
      <c r="Z324" s="776"/>
      <c r="AA324" s="777"/>
      <c r="AB324" s="777"/>
      <c r="AC324" s="775"/>
      <c r="AD324" s="776"/>
      <c r="AE324" s="777"/>
      <c r="AF324" s="777"/>
      <c r="AG324" s="775"/>
      <c r="AH324" s="947">
        <f>AH306+AH308+AH310+AH312+AH314+AH316+AH318+AH320+AH322</f>
        <v>0</v>
      </c>
      <c r="AI324" s="948"/>
      <c r="AJ324" s="948"/>
      <c r="AK324" s="949"/>
      <c r="AL324" s="743"/>
      <c r="AM324" s="745"/>
      <c r="AN324" s="947">
        <f>AN306+AN308+AN310+AN312+AN314+AN316+AN318+AN320+AN322</f>
        <v>0</v>
      </c>
      <c r="AO324" s="948"/>
      <c r="AP324" s="948"/>
      <c r="AQ324" s="948"/>
      <c r="AR324" s="948"/>
      <c r="AS324" s="779"/>
      <c r="AW324" s="25"/>
      <c r="AY324" s="767"/>
      <c r="AZ324" s="784"/>
      <c r="BA324" s="785">
        <f>BA306+BA308+BA310+BA312+BA314+BA316+BA318+BA320+BA322</f>
        <v>0</v>
      </c>
      <c r="BB324" s="769">
        <f>BB307+BB309+BB311+BB313+BB315+BB317+BB319+BB321+BB323</f>
        <v>0</v>
      </c>
      <c r="BC324" s="769">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7"/>
      <c r="AM325" s="748"/>
      <c r="AN325" s="951">
        <f>BB325</f>
        <v>0</v>
      </c>
      <c r="AO325" s="930"/>
      <c r="AP325" s="930"/>
      <c r="AQ325" s="930"/>
      <c r="AR325" s="930"/>
      <c r="AS325" s="800"/>
      <c r="AW325" s="25"/>
      <c r="AY325" s="786">
        <f>AY307+AY309+AY311+AY313+AY315+AY317+AY319+AY321+AY323</f>
        <v>0</v>
      </c>
      <c r="AZ325" s="787"/>
      <c r="BA325" s="787"/>
      <c r="BB325" s="788">
        <f>BB324</f>
        <v>0</v>
      </c>
      <c r="BC325" s="789"/>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91"/>
      <c r="AM326" s="692"/>
      <c r="AN326" s="934">
        <f>BC326</f>
        <v>0</v>
      </c>
      <c r="AO326" s="935"/>
      <c r="AP326" s="935"/>
      <c r="AQ326" s="935"/>
      <c r="AR326" s="935"/>
      <c r="AS326" s="690"/>
      <c r="AU326" s="222"/>
      <c r="AW326" s="25"/>
      <c r="AY326" s="469"/>
      <c r="AZ326" s="470">
        <f>IF(AZ307+AZ309+AZ311+AZ313+AZ315+AZ317+AZ319+AZ321+AZ323=AY325,0,ROUNDDOWN(AZ307+AZ309+AZ311+AZ313+AZ315+AZ317+AZ319+AZ321+AZ323,0))</f>
        <v>0</v>
      </c>
      <c r="BA326" s="468"/>
      <c r="BB326" s="468"/>
      <c r="BC326" s="470">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43</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893</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3"/>
      <c r="AN338" s="703"/>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10</v>
      </c>
      <c r="C340" s="836"/>
      <c r="D340" s="836"/>
      <c r="E340" s="836"/>
      <c r="F340" s="836"/>
      <c r="G340" s="836"/>
      <c r="H340" s="836"/>
      <c r="I340" s="836"/>
      <c r="J340" s="840" t="s">
        <v>18</v>
      </c>
      <c r="K340" s="840"/>
      <c r="L340" s="729" t="s">
        <v>11</v>
      </c>
      <c r="M340" s="840" t="s">
        <v>19</v>
      </c>
      <c r="N340" s="840"/>
      <c r="O340" s="841" t="s">
        <v>20</v>
      </c>
      <c r="P340" s="840"/>
      <c r="Q340" s="840"/>
      <c r="R340" s="840"/>
      <c r="S340" s="840"/>
      <c r="T340" s="840"/>
      <c r="U340" s="840" t="s">
        <v>21</v>
      </c>
      <c r="V340" s="840"/>
      <c r="W340" s="840"/>
      <c r="AD340" s="11"/>
      <c r="AE340" s="11"/>
      <c r="AF340" s="11"/>
      <c r="AG340" s="11"/>
      <c r="AH340" s="11"/>
      <c r="AI340" s="11"/>
      <c r="AJ340" s="11"/>
      <c r="AL340" s="981">
        <f>$AL$9</f>
        <v>0</v>
      </c>
      <c r="AM340" s="843"/>
      <c r="AN340" s="914" t="s">
        <v>12</v>
      </c>
      <c r="AO340" s="914"/>
      <c r="AP340" s="843">
        <v>9</v>
      </c>
      <c r="AQ340" s="843"/>
      <c r="AR340" s="914" t="s">
        <v>13</v>
      </c>
      <c r="AS340" s="917"/>
      <c r="AW340" s="25"/>
    </row>
    <row r="341" spans="2:74"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44</v>
      </c>
      <c r="C344" s="891"/>
      <c r="D344" s="891"/>
      <c r="E344" s="891"/>
      <c r="F344" s="891"/>
      <c r="G344" s="891"/>
      <c r="H344" s="891"/>
      <c r="I344" s="892"/>
      <c r="J344" s="890" t="s">
        <v>14</v>
      </c>
      <c r="K344" s="891"/>
      <c r="L344" s="891"/>
      <c r="M344" s="891"/>
      <c r="N344" s="899"/>
      <c r="O344" s="902" t="s">
        <v>45</v>
      </c>
      <c r="P344" s="891"/>
      <c r="Q344" s="891"/>
      <c r="R344" s="891"/>
      <c r="S344" s="891"/>
      <c r="T344" s="891"/>
      <c r="U344" s="892"/>
      <c r="V344" s="730" t="s">
        <v>876</v>
      </c>
      <c r="W344" s="731"/>
      <c r="X344" s="731"/>
      <c r="Y344" s="905" t="s">
        <v>877</v>
      </c>
      <c r="Z344" s="905"/>
      <c r="AA344" s="905"/>
      <c r="AB344" s="905"/>
      <c r="AC344" s="905"/>
      <c r="AD344" s="905"/>
      <c r="AE344" s="905"/>
      <c r="AF344" s="905"/>
      <c r="AG344" s="905"/>
      <c r="AH344" s="905"/>
      <c r="AI344" s="731"/>
      <c r="AJ344" s="731"/>
      <c r="AK344" s="732"/>
      <c r="AL344" s="1034" t="s">
        <v>524</v>
      </c>
      <c r="AM344" s="1034"/>
      <c r="AN344" s="906" t="s">
        <v>878</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15</v>
      </c>
      <c r="W345" s="1044"/>
      <c r="X345" s="1044"/>
      <c r="Y345" s="1045"/>
      <c r="Z345" s="858" t="s">
        <v>24</v>
      </c>
      <c r="AA345" s="859"/>
      <c r="AB345" s="859"/>
      <c r="AC345" s="860"/>
      <c r="AD345" s="1049" t="s">
        <v>25</v>
      </c>
      <c r="AE345" s="1050"/>
      <c r="AF345" s="1050"/>
      <c r="AG345" s="1051"/>
      <c r="AH345" s="870" t="s">
        <v>174</v>
      </c>
      <c r="AI345" s="871"/>
      <c r="AJ345" s="871"/>
      <c r="AK345" s="872"/>
      <c r="AL345" s="1035" t="s">
        <v>525</v>
      </c>
      <c r="AM345" s="1035"/>
      <c r="AN345" s="880" t="s">
        <v>27</v>
      </c>
      <c r="AO345" s="881"/>
      <c r="AP345" s="881"/>
      <c r="AQ345" s="881"/>
      <c r="AR345" s="882"/>
      <c r="AS345" s="883"/>
      <c r="AW345" s="25"/>
      <c r="AY345" s="754" t="s">
        <v>551</v>
      </c>
      <c r="AZ345" s="754" t="s">
        <v>551</v>
      </c>
      <c r="BA345" s="754" t="s">
        <v>549</v>
      </c>
      <c r="BB345" s="884" t="s">
        <v>550</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4"/>
      <c r="AZ346" s="465" t="s">
        <v>545</v>
      </c>
      <c r="BA346" s="465" t="s">
        <v>548</v>
      </c>
      <c r="BB346" s="755" t="s">
        <v>546</v>
      </c>
      <c r="BC346" s="465" t="s">
        <v>545</v>
      </c>
      <c r="BL346" s="22" t="s">
        <v>556</v>
      </c>
      <c r="BM346" s="22" t="s">
        <v>260</v>
      </c>
    </row>
    <row r="347" spans="2:74" ht="18" customHeight="1">
      <c r="B347" s="936"/>
      <c r="C347" s="937"/>
      <c r="D347" s="937"/>
      <c r="E347" s="937"/>
      <c r="F347" s="937"/>
      <c r="G347" s="937"/>
      <c r="H347" s="937"/>
      <c r="I347" s="938"/>
      <c r="J347" s="936"/>
      <c r="K347" s="937"/>
      <c r="L347" s="937"/>
      <c r="M347" s="937"/>
      <c r="N347" s="942"/>
      <c r="O347" s="758"/>
      <c r="P347" s="736" t="s">
        <v>39</v>
      </c>
      <c r="Q347" s="759"/>
      <c r="R347" s="736" t="s">
        <v>9</v>
      </c>
      <c r="S347" s="760"/>
      <c r="T347" s="944" t="s">
        <v>47</v>
      </c>
      <c r="U347" s="1043"/>
      <c r="V347" s="945"/>
      <c r="W347" s="946"/>
      <c r="X347" s="946"/>
      <c r="Y347" s="794" t="s">
        <v>16</v>
      </c>
      <c r="Z347" s="762"/>
      <c r="AA347" s="763"/>
      <c r="AB347" s="763"/>
      <c r="AC347" s="761" t="s">
        <v>16</v>
      </c>
      <c r="AD347" s="762"/>
      <c r="AE347" s="763"/>
      <c r="AF347" s="763"/>
      <c r="AG347" s="764" t="s">
        <v>16</v>
      </c>
      <c r="AH347" s="947">
        <f>IF(V347="賃金で算定",V348+Z348-AD348,0)</f>
        <v>0</v>
      </c>
      <c r="AI347" s="948"/>
      <c r="AJ347" s="948"/>
      <c r="AK347" s="949"/>
      <c r="AL347" s="765"/>
      <c r="AM347" s="766"/>
      <c r="AN347" s="827"/>
      <c r="AO347" s="828"/>
      <c r="AP347" s="828"/>
      <c r="AQ347" s="828"/>
      <c r="AR347" s="828"/>
      <c r="AS347" s="764" t="s">
        <v>16</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7"/>
      <c r="AZ347" s="768"/>
      <c r="BA347" s="769">
        <f>AN347</f>
        <v>0</v>
      </c>
      <c r="BB347" s="768"/>
      <c r="BC347" s="768"/>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8</v>
      </c>
      <c r="Q348" s="23"/>
      <c r="R348" s="11" t="s">
        <v>9</v>
      </c>
      <c r="S348" s="220"/>
      <c r="T348" s="950" t="s">
        <v>29</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90"/>
      <c r="AV348" s="24"/>
      <c r="AW348" s="25"/>
      <c r="AY348" s="467">
        <f>AH348</f>
        <v>0</v>
      </c>
      <c r="AZ348" s="466">
        <f>IF(AV347&lt;=設定シート!C$85,AH348,IF(AND(AV347&gt;=設定シート!E$85,AV347&lt;=設定シート!G$85),AH348*105/108,AH348))</f>
        <v>0</v>
      </c>
      <c r="BA348" s="465"/>
      <c r="BB348" s="466">
        <f>IF($AL348="賃金で算定",0,INT(AY348*$AL348/100))</f>
        <v>0</v>
      </c>
      <c r="BC348" s="466">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8"/>
      <c r="P349" s="736" t="s">
        <v>39</v>
      </c>
      <c r="Q349" s="759"/>
      <c r="R349" s="736" t="s">
        <v>9</v>
      </c>
      <c r="S349" s="760"/>
      <c r="T349" s="944" t="s">
        <v>41</v>
      </c>
      <c r="U349" s="1043"/>
      <c r="V349" s="945"/>
      <c r="W349" s="946"/>
      <c r="X349" s="946"/>
      <c r="Y349" s="799"/>
      <c r="Z349" s="776"/>
      <c r="AA349" s="777"/>
      <c r="AB349" s="777"/>
      <c r="AC349" s="775"/>
      <c r="AD349" s="776"/>
      <c r="AE349" s="777"/>
      <c r="AF349" s="777"/>
      <c r="AG349" s="778"/>
      <c r="AH349" s="947">
        <f>IF(V349="賃金で算定",V350+Z350-AD350,0)</f>
        <v>0</v>
      </c>
      <c r="AI349" s="948"/>
      <c r="AJ349" s="948"/>
      <c r="AK349" s="949"/>
      <c r="AL349" s="765"/>
      <c r="AM349" s="766"/>
      <c r="AN349" s="827"/>
      <c r="AO349" s="828"/>
      <c r="AP349" s="828"/>
      <c r="AQ349" s="828"/>
      <c r="AR349" s="828"/>
      <c r="AS349" s="779"/>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7"/>
      <c r="AZ349" s="768"/>
      <c r="BA349" s="769">
        <f t="shared" ref="BA349" si="178">AN349</f>
        <v>0</v>
      </c>
      <c r="BB349" s="768"/>
      <c r="BC349" s="768"/>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8</v>
      </c>
      <c r="Q350" s="23"/>
      <c r="R350" s="11" t="s">
        <v>9</v>
      </c>
      <c r="S350" s="220"/>
      <c r="T350" s="950" t="s">
        <v>29</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90"/>
      <c r="AV350" s="24"/>
      <c r="AW350" s="25"/>
      <c r="AY350" s="467">
        <f t="shared" ref="AY350" si="179">AH350</f>
        <v>0</v>
      </c>
      <c r="AZ350" s="466">
        <f>IF(AV349&lt;=設定シート!C$85,AH350,IF(AND(AV349&gt;=設定シート!E$85,AV349&lt;=設定シート!G$85),AH350*105/108,AH350))</f>
        <v>0</v>
      </c>
      <c r="BA350" s="465"/>
      <c r="BB350" s="466">
        <f t="shared" ref="BB350" si="180">IF($AL350="賃金で算定",0,INT(AY350*$AL350/100))</f>
        <v>0</v>
      </c>
      <c r="BC350" s="466">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8"/>
      <c r="P351" s="736" t="s">
        <v>39</v>
      </c>
      <c r="Q351" s="759"/>
      <c r="R351" s="736" t="s">
        <v>9</v>
      </c>
      <c r="S351" s="760"/>
      <c r="T351" s="944" t="s">
        <v>41</v>
      </c>
      <c r="U351" s="1043"/>
      <c r="V351" s="945"/>
      <c r="W351" s="946"/>
      <c r="X351" s="946"/>
      <c r="Y351" s="799"/>
      <c r="Z351" s="776"/>
      <c r="AA351" s="777"/>
      <c r="AB351" s="777"/>
      <c r="AC351" s="775"/>
      <c r="AD351" s="776"/>
      <c r="AE351" s="777"/>
      <c r="AF351" s="777"/>
      <c r="AG351" s="778"/>
      <c r="AH351" s="947">
        <f>IF(V351="賃金で算定",V352+Z352-AD352,0)</f>
        <v>0</v>
      </c>
      <c r="AI351" s="948"/>
      <c r="AJ351" s="948"/>
      <c r="AK351" s="949"/>
      <c r="AL351" s="765"/>
      <c r="AM351" s="766"/>
      <c r="AN351" s="827"/>
      <c r="AO351" s="828"/>
      <c r="AP351" s="828"/>
      <c r="AQ351" s="828"/>
      <c r="AR351" s="828"/>
      <c r="AS351" s="779"/>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7"/>
      <c r="AZ351" s="768"/>
      <c r="BA351" s="769">
        <f t="shared" ref="BA351" si="181">AN351</f>
        <v>0</v>
      </c>
      <c r="BB351" s="768"/>
      <c r="BC351" s="768"/>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8</v>
      </c>
      <c r="Q352" s="23"/>
      <c r="R352" s="11" t="s">
        <v>9</v>
      </c>
      <c r="S352" s="220"/>
      <c r="T352" s="950" t="s">
        <v>29</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90"/>
      <c r="AV352" s="24"/>
      <c r="AW352" s="25"/>
      <c r="AY352" s="467">
        <f t="shared" ref="AY352" si="182">AH352</f>
        <v>0</v>
      </c>
      <c r="AZ352" s="466">
        <f>IF(AV351&lt;=設定シート!C$85,AH352,IF(AND(AV351&gt;=設定シート!E$85,AV351&lt;=設定シート!G$85),AH352*105/108,AH352))</f>
        <v>0</v>
      </c>
      <c r="BA352" s="465"/>
      <c r="BB352" s="466">
        <f t="shared" ref="BB352" si="183">IF($AL352="賃金で算定",0,INT(AY352*$AL352/100))</f>
        <v>0</v>
      </c>
      <c r="BC352" s="466">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8"/>
      <c r="P353" s="736" t="s">
        <v>39</v>
      </c>
      <c r="Q353" s="759"/>
      <c r="R353" s="736" t="s">
        <v>9</v>
      </c>
      <c r="S353" s="760"/>
      <c r="T353" s="944" t="s">
        <v>41</v>
      </c>
      <c r="U353" s="1043"/>
      <c r="V353" s="945"/>
      <c r="W353" s="946"/>
      <c r="X353" s="946"/>
      <c r="Y353" s="29"/>
      <c r="Z353" s="782"/>
      <c r="AA353" s="688"/>
      <c r="AB353" s="688"/>
      <c r="AC353" s="21"/>
      <c r="AD353" s="782"/>
      <c r="AE353" s="688"/>
      <c r="AF353" s="688"/>
      <c r="AG353" s="783"/>
      <c r="AH353" s="947">
        <f>IF(V353="賃金で算定",V354+Z354-AD354,0)</f>
        <v>0</v>
      </c>
      <c r="AI353" s="948"/>
      <c r="AJ353" s="948"/>
      <c r="AK353" s="949"/>
      <c r="AL353" s="765"/>
      <c r="AM353" s="766"/>
      <c r="AN353" s="827"/>
      <c r="AO353" s="828"/>
      <c r="AP353" s="828"/>
      <c r="AQ353" s="828"/>
      <c r="AR353" s="828"/>
      <c r="AS353" s="779"/>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7"/>
      <c r="AZ353" s="768"/>
      <c r="BA353" s="769">
        <f t="shared" ref="BA353" si="184">AN353</f>
        <v>0</v>
      </c>
      <c r="BB353" s="768"/>
      <c r="BC353" s="768"/>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8</v>
      </c>
      <c r="Q354" s="23"/>
      <c r="R354" s="11" t="s">
        <v>9</v>
      </c>
      <c r="S354" s="220"/>
      <c r="T354" s="950" t="s">
        <v>29</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90"/>
      <c r="AV354" s="24"/>
      <c r="AW354" s="25"/>
      <c r="AY354" s="467">
        <f t="shared" ref="AY354" si="185">AH354</f>
        <v>0</v>
      </c>
      <c r="AZ354" s="466">
        <f>IF(AV353&lt;=設定シート!C$85,AH354,IF(AND(AV353&gt;=設定シート!E$85,AV353&lt;=設定シート!G$85),AH354*105/108,AH354))</f>
        <v>0</v>
      </c>
      <c r="BA354" s="465"/>
      <c r="BB354" s="466">
        <f t="shared" ref="BB354" si="186">IF($AL354="賃金で算定",0,INT(AY354*$AL354/100))</f>
        <v>0</v>
      </c>
      <c r="BC354" s="466">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8"/>
      <c r="P355" s="736" t="s">
        <v>39</v>
      </c>
      <c r="Q355" s="759"/>
      <c r="R355" s="736" t="s">
        <v>9</v>
      </c>
      <c r="S355" s="760"/>
      <c r="T355" s="944" t="s">
        <v>41</v>
      </c>
      <c r="U355" s="1043"/>
      <c r="V355" s="945"/>
      <c r="W355" s="946"/>
      <c r="X355" s="946"/>
      <c r="Y355" s="799"/>
      <c r="Z355" s="776"/>
      <c r="AA355" s="777"/>
      <c r="AB355" s="777"/>
      <c r="AC355" s="775"/>
      <c r="AD355" s="776"/>
      <c r="AE355" s="777"/>
      <c r="AF355" s="777"/>
      <c r="AG355" s="778"/>
      <c r="AH355" s="947">
        <f>IF(V355="賃金で算定",V356+Z356-AD356,0)</f>
        <v>0</v>
      </c>
      <c r="AI355" s="948"/>
      <c r="AJ355" s="948"/>
      <c r="AK355" s="949"/>
      <c r="AL355" s="765"/>
      <c r="AM355" s="766"/>
      <c r="AN355" s="827"/>
      <c r="AO355" s="828"/>
      <c r="AP355" s="828"/>
      <c r="AQ355" s="828"/>
      <c r="AR355" s="828"/>
      <c r="AS355" s="779"/>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7"/>
      <c r="AZ355" s="768"/>
      <c r="BA355" s="769">
        <f t="shared" ref="BA355" si="187">AN355</f>
        <v>0</v>
      </c>
      <c r="BB355" s="768"/>
      <c r="BC355" s="768"/>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8</v>
      </c>
      <c r="Q356" s="23"/>
      <c r="R356" s="11" t="s">
        <v>9</v>
      </c>
      <c r="S356" s="220"/>
      <c r="T356" s="950" t="s">
        <v>29</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90"/>
      <c r="AV356" s="24"/>
      <c r="AW356" s="25"/>
      <c r="AY356" s="467">
        <f t="shared" ref="AY356" si="188">AH356</f>
        <v>0</v>
      </c>
      <c r="AZ356" s="466">
        <f>IF(AV355&lt;=設定シート!C$85,AH356,IF(AND(AV355&gt;=設定シート!E$85,AV355&lt;=設定シート!G$85),AH356*105/108,AH356))</f>
        <v>0</v>
      </c>
      <c r="BA356" s="465"/>
      <c r="BB356" s="466">
        <f t="shared" ref="BB356" si="189">IF($AL356="賃金で算定",0,INT(AY356*$AL356/100))</f>
        <v>0</v>
      </c>
      <c r="BC356" s="466">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8"/>
      <c r="P357" s="736" t="s">
        <v>39</v>
      </c>
      <c r="Q357" s="759"/>
      <c r="R357" s="736" t="s">
        <v>9</v>
      </c>
      <c r="S357" s="760"/>
      <c r="T357" s="944" t="s">
        <v>41</v>
      </c>
      <c r="U357" s="1043"/>
      <c r="V357" s="945"/>
      <c r="W357" s="946"/>
      <c r="X357" s="946"/>
      <c r="Y357" s="799"/>
      <c r="Z357" s="776"/>
      <c r="AA357" s="777"/>
      <c r="AB357" s="777"/>
      <c r="AC357" s="775"/>
      <c r="AD357" s="776"/>
      <c r="AE357" s="777"/>
      <c r="AF357" s="777"/>
      <c r="AG357" s="778"/>
      <c r="AH357" s="947">
        <f>IF(V357="賃金で算定",V358+Z358-AD358,0)</f>
        <v>0</v>
      </c>
      <c r="AI357" s="948"/>
      <c r="AJ357" s="948"/>
      <c r="AK357" s="949"/>
      <c r="AL357" s="765"/>
      <c r="AM357" s="766"/>
      <c r="AN357" s="827"/>
      <c r="AO357" s="828"/>
      <c r="AP357" s="828"/>
      <c r="AQ357" s="828"/>
      <c r="AR357" s="828"/>
      <c r="AS357" s="779"/>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7"/>
      <c r="AZ357" s="768"/>
      <c r="BA357" s="769">
        <f t="shared" ref="BA357" si="190">AN357</f>
        <v>0</v>
      </c>
      <c r="BB357" s="768"/>
      <c r="BC357" s="768"/>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8</v>
      </c>
      <c r="Q358" s="23"/>
      <c r="R358" s="11" t="s">
        <v>9</v>
      </c>
      <c r="S358" s="220"/>
      <c r="T358" s="950" t="s">
        <v>29</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90"/>
      <c r="AV358" s="24"/>
      <c r="AW358" s="25"/>
      <c r="AY358" s="467">
        <f t="shared" ref="AY358" si="191">AH358</f>
        <v>0</v>
      </c>
      <c r="AZ358" s="466">
        <f>IF(AV357&lt;=設定シート!C$85,AH358,IF(AND(AV357&gt;=設定シート!E$85,AV357&lt;=設定シート!G$85),AH358*105/108,AH358))</f>
        <v>0</v>
      </c>
      <c r="BA358" s="465"/>
      <c r="BB358" s="466">
        <f t="shared" ref="BB358" si="192">IF($AL358="賃金で算定",0,INT(AY358*$AL358/100))</f>
        <v>0</v>
      </c>
      <c r="BC358" s="466">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8"/>
      <c r="P359" s="736" t="s">
        <v>39</v>
      </c>
      <c r="Q359" s="759"/>
      <c r="R359" s="736" t="s">
        <v>9</v>
      </c>
      <c r="S359" s="760"/>
      <c r="T359" s="944" t="s">
        <v>41</v>
      </c>
      <c r="U359" s="1043"/>
      <c r="V359" s="945"/>
      <c r="W359" s="946"/>
      <c r="X359" s="946"/>
      <c r="Y359" s="799"/>
      <c r="Z359" s="776"/>
      <c r="AA359" s="777"/>
      <c r="AB359" s="777"/>
      <c r="AC359" s="775"/>
      <c r="AD359" s="776"/>
      <c r="AE359" s="777"/>
      <c r="AF359" s="777"/>
      <c r="AG359" s="778"/>
      <c r="AH359" s="947">
        <f>IF(V359="賃金で算定",V360+Z360-AD360,0)</f>
        <v>0</v>
      </c>
      <c r="AI359" s="948"/>
      <c r="AJ359" s="948"/>
      <c r="AK359" s="949"/>
      <c r="AL359" s="765"/>
      <c r="AM359" s="766"/>
      <c r="AN359" s="827"/>
      <c r="AO359" s="828"/>
      <c r="AP359" s="828"/>
      <c r="AQ359" s="828"/>
      <c r="AR359" s="828"/>
      <c r="AS359" s="779"/>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7"/>
      <c r="AZ359" s="768"/>
      <c r="BA359" s="769">
        <f t="shared" ref="BA359" si="193">AN359</f>
        <v>0</v>
      </c>
      <c r="BB359" s="768"/>
      <c r="BC359" s="768"/>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8</v>
      </c>
      <c r="Q360" s="23"/>
      <c r="R360" s="11" t="s">
        <v>9</v>
      </c>
      <c r="S360" s="220"/>
      <c r="T360" s="950" t="s">
        <v>29</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90"/>
      <c r="AV360" s="24"/>
      <c r="AW360" s="25"/>
      <c r="AY360" s="467">
        <f t="shared" ref="AY360" si="194">AH360</f>
        <v>0</v>
      </c>
      <c r="AZ360" s="466">
        <f>IF(AV359&lt;=設定シート!C$85,AH360,IF(AND(AV359&gt;=設定シート!E$85,AV359&lt;=設定シート!G$85),AH360*105/108,AH360))</f>
        <v>0</v>
      </c>
      <c r="BA360" s="465"/>
      <c r="BB360" s="466">
        <f t="shared" ref="BB360" si="195">IF($AL360="賃金で算定",0,INT(AY360*$AL360/100))</f>
        <v>0</v>
      </c>
      <c r="BC360" s="466">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8"/>
      <c r="P361" s="736" t="s">
        <v>39</v>
      </c>
      <c r="Q361" s="759"/>
      <c r="R361" s="736" t="s">
        <v>9</v>
      </c>
      <c r="S361" s="760"/>
      <c r="T361" s="944" t="s">
        <v>41</v>
      </c>
      <c r="U361" s="1043"/>
      <c r="V361" s="945"/>
      <c r="W361" s="946"/>
      <c r="X361" s="946"/>
      <c r="Y361" s="799"/>
      <c r="Z361" s="776"/>
      <c r="AA361" s="777"/>
      <c r="AB361" s="777"/>
      <c r="AC361" s="775"/>
      <c r="AD361" s="776"/>
      <c r="AE361" s="777"/>
      <c r="AF361" s="777"/>
      <c r="AG361" s="778"/>
      <c r="AH361" s="947">
        <f>IF(V361="賃金で算定",V362+Z362-AD362,0)</f>
        <v>0</v>
      </c>
      <c r="AI361" s="948"/>
      <c r="AJ361" s="948"/>
      <c r="AK361" s="949"/>
      <c r="AL361" s="765"/>
      <c r="AM361" s="766"/>
      <c r="AN361" s="827"/>
      <c r="AO361" s="828"/>
      <c r="AP361" s="828"/>
      <c r="AQ361" s="828"/>
      <c r="AR361" s="828"/>
      <c r="AS361" s="779"/>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7"/>
      <c r="AZ361" s="768"/>
      <c r="BA361" s="769">
        <f t="shared" ref="BA361" si="196">AN361</f>
        <v>0</v>
      </c>
      <c r="BB361" s="768"/>
      <c r="BC361" s="768"/>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8</v>
      </c>
      <c r="Q362" s="23"/>
      <c r="R362" s="11" t="s">
        <v>9</v>
      </c>
      <c r="S362" s="220"/>
      <c r="T362" s="950" t="s">
        <v>29</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90"/>
      <c r="AV362" s="24"/>
      <c r="AW362" s="25"/>
      <c r="AY362" s="467">
        <f t="shared" ref="AY362" si="197">AH362</f>
        <v>0</v>
      </c>
      <c r="AZ362" s="466">
        <f>IF(AV361&lt;=設定シート!C$85,AH362,IF(AND(AV361&gt;=設定シート!E$85,AV361&lt;=設定シート!G$85),AH362*105/108,AH362))</f>
        <v>0</v>
      </c>
      <c r="BA362" s="465"/>
      <c r="BB362" s="466">
        <f t="shared" ref="BB362" si="198">IF($AL362="賃金で算定",0,INT(AY362*$AL362/100))</f>
        <v>0</v>
      </c>
      <c r="BC362" s="466">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8"/>
      <c r="P363" s="736" t="s">
        <v>39</v>
      </c>
      <c r="Q363" s="759"/>
      <c r="R363" s="736" t="s">
        <v>9</v>
      </c>
      <c r="S363" s="760"/>
      <c r="T363" s="944" t="s">
        <v>41</v>
      </c>
      <c r="U363" s="1043"/>
      <c r="V363" s="945"/>
      <c r="W363" s="946"/>
      <c r="X363" s="946"/>
      <c r="Y363" s="799"/>
      <c r="Z363" s="776"/>
      <c r="AA363" s="777"/>
      <c r="AB363" s="777"/>
      <c r="AC363" s="775"/>
      <c r="AD363" s="776"/>
      <c r="AE363" s="777"/>
      <c r="AF363" s="777"/>
      <c r="AG363" s="778"/>
      <c r="AH363" s="947">
        <f>IF(V363="賃金で算定",V364+Z364-AD364,0)</f>
        <v>0</v>
      </c>
      <c r="AI363" s="948"/>
      <c r="AJ363" s="948"/>
      <c r="AK363" s="949"/>
      <c r="AL363" s="765"/>
      <c r="AM363" s="766"/>
      <c r="AN363" s="827"/>
      <c r="AO363" s="828"/>
      <c r="AP363" s="828"/>
      <c r="AQ363" s="828"/>
      <c r="AR363" s="828"/>
      <c r="AS363" s="779"/>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7"/>
      <c r="AZ363" s="768"/>
      <c r="BA363" s="769">
        <f t="shared" ref="BA363" si="199">AN363</f>
        <v>0</v>
      </c>
      <c r="BB363" s="768"/>
      <c r="BC363" s="768"/>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8</v>
      </c>
      <c r="Q364" s="23"/>
      <c r="R364" s="11" t="s">
        <v>9</v>
      </c>
      <c r="S364" s="220"/>
      <c r="T364" s="950" t="s">
        <v>29</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90"/>
      <c r="AV364" s="24"/>
      <c r="AW364" s="25"/>
      <c r="AY364" s="467">
        <f t="shared" ref="AY364" si="200">AH364</f>
        <v>0</v>
      </c>
      <c r="AZ364" s="466">
        <f>IF(AV363&lt;=設定シート!C$85,AH364,IF(AND(AV363&gt;=設定シート!E$85,AV363&lt;=設定シート!G$85),AH364*105/108,AH364))</f>
        <v>0</v>
      </c>
      <c r="BA364" s="465"/>
      <c r="BB364" s="466">
        <f t="shared" ref="BB364" si="201">IF($AL364="賃金で算定",0,INT(AY364*$AL364/100))</f>
        <v>0</v>
      </c>
      <c r="BC364" s="466">
        <f>IF(AY364=AZ364,BB364,AZ364*$AL364/100)</f>
        <v>0</v>
      </c>
      <c r="BL364" s="22">
        <f>IF(AY364=AZ364,0,1)</f>
        <v>0</v>
      </c>
      <c r="BM364" s="22" t="str">
        <f>IF(BL364=1,AL364,"")</f>
        <v/>
      </c>
    </row>
    <row r="365" spans="2:74" ht="18" customHeight="1">
      <c r="B365" s="839" t="s">
        <v>901</v>
      </c>
      <c r="C365" s="956"/>
      <c r="D365" s="956"/>
      <c r="E365" s="957"/>
      <c r="F365" s="1037"/>
      <c r="G365" s="965"/>
      <c r="H365" s="965"/>
      <c r="I365" s="965"/>
      <c r="J365" s="965"/>
      <c r="K365" s="965"/>
      <c r="L365" s="965"/>
      <c r="M365" s="965"/>
      <c r="N365" s="966"/>
      <c r="O365" s="839" t="s">
        <v>900</v>
      </c>
      <c r="P365" s="956"/>
      <c r="Q365" s="956"/>
      <c r="R365" s="956"/>
      <c r="S365" s="956"/>
      <c r="T365" s="956"/>
      <c r="U365" s="957"/>
      <c r="V365" s="1040">
        <f>AH365</f>
        <v>0</v>
      </c>
      <c r="W365" s="1041"/>
      <c r="X365" s="1041"/>
      <c r="Y365" s="1042"/>
      <c r="Z365" s="776"/>
      <c r="AA365" s="777"/>
      <c r="AB365" s="777"/>
      <c r="AC365" s="775"/>
      <c r="AD365" s="776"/>
      <c r="AE365" s="777"/>
      <c r="AF365" s="777"/>
      <c r="AG365" s="775"/>
      <c r="AH365" s="947">
        <f>AH347+AH349+AH351+AH353+AH355+AH357+AH359+AH361+AH363</f>
        <v>0</v>
      </c>
      <c r="AI365" s="948"/>
      <c r="AJ365" s="948"/>
      <c r="AK365" s="949"/>
      <c r="AL365" s="743"/>
      <c r="AM365" s="745"/>
      <c r="AN365" s="947">
        <f>AN347+AN349+AN351+AN353+AN355+AN357+AN359+AN361+AN363</f>
        <v>0</v>
      </c>
      <c r="AO365" s="948"/>
      <c r="AP365" s="948"/>
      <c r="AQ365" s="948"/>
      <c r="AR365" s="948"/>
      <c r="AS365" s="779"/>
      <c r="AW365" s="25"/>
      <c r="AY365" s="767"/>
      <c r="AZ365" s="784"/>
      <c r="BA365" s="785">
        <f>BA347+BA349+BA351+BA353+BA355+BA357+BA359+BA361+BA363</f>
        <v>0</v>
      </c>
      <c r="BB365" s="769">
        <f>BB348+BB350+BB352+BB354+BB356+BB358+BB360+BB362+BB364</f>
        <v>0</v>
      </c>
      <c r="BC365" s="769">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7"/>
      <c r="AM366" s="748"/>
      <c r="AN366" s="951">
        <f>BB366</f>
        <v>0</v>
      </c>
      <c r="AO366" s="930"/>
      <c r="AP366" s="930"/>
      <c r="AQ366" s="930"/>
      <c r="AR366" s="930"/>
      <c r="AS366" s="800"/>
      <c r="AW366" s="25"/>
      <c r="AY366" s="786">
        <f>AY348+AY350+AY352+AY354+AY356+AY358+AY360+AY362+AY364</f>
        <v>0</v>
      </c>
      <c r="AZ366" s="787"/>
      <c r="BA366" s="787"/>
      <c r="BB366" s="788">
        <f>BB365</f>
        <v>0</v>
      </c>
      <c r="BC366" s="789"/>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91"/>
      <c r="AM367" s="692"/>
      <c r="AN367" s="934">
        <f>BC367</f>
        <v>0</v>
      </c>
      <c r="AO367" s="935"/>
      <c r="AP367" s="935"/>
      <c r="AQ367" s="935"/>
      <c r="AR367" s="935"/>
      <c r="AS367" s="690"/>
      <c r="AU367" s="222"/>
      <c r="AW367" s="25"/>
      <c r="AY367" s="469"/>
      <c r="AZ367" s="470">
        <f>IF(AZ348+AZ350+AZ352+AZ354+AZ356+AZ358+AZ360+AZ362+AZ364=AY366,0,ROUNDDOWN(AZ348+AZ350+AZ352+AZ354+AZ356+AZ358+AZ360+AZ362+AZ364,0))</f>
        <v>0</v>
      </c>
      <c r="BA367" s="468"/>
      <c r="BB367" s="468"/>
      <c r="BC367" s="470">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43</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902</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3"/>
      <c r="AN379" s="703"/>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10</v>
      </c>
      <c r="C381" s="836"/>
      <c r="D381" s="836"/>
      <c r="E381" s="836"/>
      <c r="F381" s="836"/>
      <c r="G381" s="836"/>
      <c r="H381" s="836"/>
      <c r="I381" s="836"/>
      <c r="J381" s="840" t="s">
        <v>18</v>
      </c>
      <c r="K381" s="840"/>
      <c r="L381" s="729" t="s">
        <v>11</v>
      </c>
      <c r="M381" s="840" t="s">
        <v>19</v>
      </c>
      <c r="N381" s="840"/>
      <c r="O381" s="841" t="s">
        <v>20</v>
      </c>
      <c r="P381" s="840"/>
      <c r="Q381" s="840"/>
      <c r="R381" s="840"/>
      <c r="S381" s="840"/>
      <c r="T381" s="840"/>
      <c r="U381" s="840" t="s">
        <v>21</v>
      </c>
      <c r="V381" s="840"/>
      <c r="W381" s="840"/>
      <c r="AD381" s="11"/>
      <c r="AE381" s="11"/>
      <c r="AF381" s="11"/>
      <c r="AG381" s="11"/>
      <c r="AH381" s="11"/>
      <c r="AI381" s="11"/>
      <c r="AJ381" s="11"/>
      <c r="AL381" s="981">
        <f>$AL$9</f>
        <v>0</v>
      </c>
      <c r="AM381" s="843"/>
      <c r="AN381" s="914" t="s">
        <v>12</v>
      </c>
      <c r="AO381" s="914"/>
      <c r="AP381" s="843">
        <v>10</v>
      </c>
      <c r="AQ381" s="843"/>
      <c r="AR381" s="914" t="s">
        <v>13</v>
      </c>
      <c r="AS381" s="917"/>
      <c r="AW381" s="25"/>
    </row>
    <row r="382" spans="2:49"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44</v>
      </c>
      <c r="C385" s="891"/>
      <c r="D385" s="891"/>
      <c r="E385" s="891"/>
      <c r="F385" s="891"/>
      <c r="G385" s="891"/>
      <c r="H385" s="891"/>
      <c r="I385" s="892"/>
      <c r="J385" s="890" t="s">
        <v>14</v>
      </c>
      <c r="K385" s="891"/>
      <c r="L385" s="891"/>
      <c r="M385" s="891"/>
      <c r="N385" s="899"/>
      <c r="O385" s="902" t="s">
        <v>45</v>
      </c>
      <c r="P385" s="891"/>
      <c r="Q385" s="891"/>
      <c r="R385" s="891"/>
      <c r="S385" s="891"/>
      <c r="T385" s="891"/>
      <c r="U385" s="892"/>
      <c r="V385" s="730" t="s">
        <v>876</v>
      </c>
      <c r="W385" s="731"/>
      <c r="X385" s="731"/>
      <c r="Y385" s="905" t="s">
        <v>877</v>
      </c>
      <c r="Z385" s="905"/>
      <c r="AA385" s="905"/>
      <c r="AB385" s="905"/>
      <c r="AC385" s="905"/>
      <c r="AD385" s="905"/>
      <c r="AE385" s="905"/>
      <c r="AF385" s="905"/>
      <c r="AG385" s="905"/>
      <c r="AH385" s="905"/>
      <c r="AI385" s="731"/>
      <c r="AJ385" s="731"/>
      <c r="AK385" s="732"/>
      <c r="AL385" s="1034" t="s">
        <v>524</v>
      </c>
      <c r="AM385" s="1034"/>
      <c r="AN385" s="906" t="s">
        <v>878</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15</v>
      </c>
      <c r="W386" s="1044"/>
      <c r="X386" s="1044"/>
      <c r="Y386" s="1045"/>
      <c r="Z386" s="858" t="s">
        <v>24</v>
      </c>
      <c r="AA386" s="859"/>
      <c r="AB386" s="859"/>
      <c r="AC386" s="860"/>
      <c r="AD386" s="1049" t="s">
        <v>25</v>
      </c>
      <c r="AE386" s="1050"/>
      <c r="AF386" s="1050"/>
      <c r="AG386" s="1051"/>
      <c r="AH386" s="870" t="s">
        <v>174</v>
      </c>
      <c r="AI386" s="871"/>
      <c r="AJ386" s="871"/>
      <c r="AK386" s="872"/>
      <c r="AL386" s="1035" t="s">
        <v>525</v>
      </c>
      <c r="AM386" s="1035"/>
      <c r="AN386" s="880" t="s">
        <v>27</v>
      </c>
      <c r="AO386" s="881"/>
      <c r="AP386" s="881"/>
      <c r="AQ386" s="881"/>
      <c r="AR386" s="882"/>
      <c r="AS386" s="883"/>
      <c r="AW386" s="25"/>
      <c r="AY386" s="754" t="s">
        <v>551</v>
      </c>
      <c r="AZ386" s="754" t="s">
        <v>551</v>
      </c>
      <c r="BA386" s="754" t="s">
        <v>549</v>
      </c>
      <c r="BB386" s="884" t="s">
        <v>550</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4"/>
      <c r="AZ387" s="465" t="s">
        <v>545</v>
      </c>
      <c r="BA387" s="465" t="s">
        <v>548</v>
      </c>
      <c r="BB387" s="755" t="s">
        <v>546</v>
      </c>
      <c r="BC387" s="465" t="s">
        <v>545</v>
      </c>
      <c r="BL387" s="22" t="s">
        <v>556</v>
      </c>
      <c r="BM387" s="22" t="s">
        <v>260</v>
      </c>
    </row>
    <row r="388" spans="2:74" ht="18" customHeight="1">
      <c r="B388" s="936"/>
      <c r="C388" s="937"/>
      <c r="D388" s="937"/>
      <c r="E388" s="937"/>
      <c r="F388" s="937"/>
      <c r="G388" s="937"/>
      <c r="H388" s="937"/>
      <c r="I388" s="938"/>
      <c r="J388" s="936"/>
      <c r="K388" s="937"/>
      <c r="L388" s="937"/>
      <c r="M388" s="937"/>
      <c r="N388" s="942"/>
      <c r="O388" s="758"/>
      <c r="P388" s="736" t="s">
        <v>39</v>
      </c>
      <c r="Q388" s="759"/>
      <c r="R388" s="736" t="s">
        <v>9</v>
      </c>
      <c r="S388" s="760"/>
      <c r="T388" s="944" t="s">
        <v>47</v>
      </c>
      <c r="U388" s="1043"/>
      <c r="V388" s="945"/>
      <c r="W388" s="946"/>
      <c r="X388" s="946"/>
      <c r="Y388" s="794" t="s">
        <v>16</v>
      </c>
      <c r="Z388" s="762"/>
      <c r="AA388" s="763"/>
      <c r="AB388" s="763"/>
      <c r="AC388" s="761" t="s">
        <v>16</v>
      </c>
      <c r="AD388" s="762"/>
      <c r="AE388" s="763"/>
      <c r="AF388" s="763"/>
      <c r="AG388" s="764" t="s">
        <v>16</v>
      </c>
      <c r="AH388" s="947">
        <f>IF(V388="賃金で算定",V389+Z389-AD389,0)</f>
        <v>0</v>
      </c>
      <c r="AI388" s="948"/>
      <c r="AJ388" s="948"/>
      <c r="AK388" s="949"/>
      <c r="AL388" s="765"/>
      <c r="AM388" s="766"/>
      <c r="AN388" s="827"/>
      <c r="AO388" s="828"/>
      <c r="AP388" s="828"/>
      <c r="AQ388" s="828"/>
      <c r="AR388" s="828"/>
      <c r="AS388" s="764" t="s">
        <v>16</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7"/>
      <c r="AZ388" s="768"/>
      <c r="BA388" s="769">
        <f>AN388</f>
        <v>0</v>
      </c>
      <c r="BB388" s="768"/>
      <c r="BC388" s="768"/>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8</v>
      </c>
      <c r="Q389" s="23"/>
      <c r="R389" s="11" t="s">
        <v>9</v>
      </c>
      <c r="S389" s="220"/>
      <c r="T389" s="950" t="s">
        <v>29</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90"/>
      <c r="AV389" s="24"/>
      <c r="AW389" s="25"/>
      <c r="AY389" s="467">
        <f>AH389</f>
        <v>0</v>
      </c>
      <c r="AZ389" s="466">
        <f>IF(AV388&lt;=設定シート!C$85,AH389,IF(AND(AV388&gt;=設定シート!E$85,AV388&lt;=設定シート!G$85),AH389*105/108,AH389))</f>
        <v>0</v>
      </c>
      <c r="BA389" s="465"/>
      <c r="BB389" s="466">
        <f>IF($AL389="賃金で算定",0,INT(AY389*$AL389/100))</f>
        <v>0</v>
      </c>
      <c r="BC389" s="466">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8"/>
      <c r="P390" s="736" t="s">
        <v>39</v>
      </c>
      <c r="Q390" s="759"/>
      <c r="R390" s="736" t="s">
        <v>9</v>
      </c>
      <c r="S390" s="760"/>
      <c r="T390" s="944" t="s">
        <v>41</v>
      </c>
      <c r="U390" s="1043"/>
      <c r="V390" s="945"/>
      <c r="W390" s="946"/>
      <c r="X390" s="946"/>
      <c r="Y390" s="799"/>
      <c r="Z390" s="776"/>
      <c r="AA390" s="777"/>
      <c r="AB390" s="777"/>
      <c r="AC390" s="775"/>
      <c r="AD390" s="776"/>
      <c r="AE390" s="777"/>
      <c r="AF390" s="777"/>
      <c r="AG390" s="778"/>
      <c r="AH390" s="947">
        <f>IF(V390="賃金で算定",V391+Z391-AD391,0)</f>
        <v>0</v>
      </c>
      <c r="AI390" s="948"/>
      <c r="AJ390" s="948"/>
      <c r="AK390" s="949"/>
      <c r="AL390" s="765"/>
      <c r="AM390" s="766"/>
      <c r="AN390" s="827"/>
      <c r="AO390" s="828"/>
      <c r="AP390" s="828"/>
      <c r="AQ390" s="828"/>
      <c r="AR390" s="828"/>
      <c r="AS390" s="779"/>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7"/>
      <c r="AZ390" s="768"/>
      <c r="BA390" s="769">
        <f t="shared" ref="BA390" si="202">AN390</f>
        <v>0</v>
      </c>
      <c r="BB390" s="768"/>
      <c r="BC390" s="768"/>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8</v>
      </c>
      <c r="Q391" s="23"/>
      <c r="R391" s="11" t="s">
        <v>9</v>
      </c>
      <c r="S391" s="220"/>
      <c r="T391" s="950" t="s">
        <v>29</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90"/>
      <c r="AV391" s="24"/>
      <c r="AW391" s="25"/>
      <c r="AY391" s="467">
        <f t="shared" ref="AY391" si="203">AH391</f>
        <v>0</v>
      </c>
      <c r="AZ391" s="466">
        <f>IF(AV390&lt;=設定シート!C$85,AH391,IF(AND(AV390&gt;=設定シート!E$85,AV390&lt;=設定シート!G$85),AH391*105/108,AH391))</f>
        <v>0</v>
      </c>
      <c r="BA391" s="465"/>
      <c r="BB391" s="466">
        <f t="shared" ref="BB391" si="204">IF($AL391="賃金で算定",0,INT(AY391*$AL391/100))</f>
        <v>0</v>
      </c>
      <c r="BC391" s="466">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8"/>
      <c r="P392" s="736" t="s">
        <v>39</v>
      </c>
      <c r="Q392" s="759"/>
      <c r="R392" s="736" t="s">
        <v>9</v>
      </c>
      <c r="S392" s="760"/>
      <c r="T392" s="944" t="s">
        <v>41</v>
      </c>
      <c r="U392" s="1043"/>
      <c r="V392" s="945"/>
      <c r="W392" s="946"/>
      <c r="X392" s="946"/>
      <c r="Y392" s="799"/>
      <c r="Z392" s="776"/>
      <c r="AA392" s="777"/>
      <c r="AB392" s="777"/>
      <c r="AC392" s="775"/>
      <c r="AD392" s="776"/>
      <c r="AE392" s="777"/>
      <c r="AF392" s="777"/>
      <c r="AG392" s="778"/>
      <c r="AH392" s="947">
        <f>IF(V392="賃金で算定",V393+Z393-AD393,0)</f>
        <v>0</v>
      </c>
      <c r="AI392" s="948"/>
      <c r="AJ392" s="948"/>
      <c r="AK392" s="949"/>
      <c r="AL392" s="765"/>
      <c r="AM392" s="766"/>
      <c r="AN392" s="827"/>
      <c r="AO392" s="828"/>
      <c r="AP392" s="828"/>
      <c r="AQ392" s="828"/>
      <c r="AR392" s="828"/>
      <c r="AS392" s="779"/>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7"/>
      <c r="AZ392" s="768"/>
      <c r="BA392" s="769">
        <f t="shared" ref="BA392" si="205">AN392</f>
        <v>0</v>
      </c>
      <c r="BB392" s="768"/>
      <c r="BC392" s="768"/>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8</v>
      </c>
      <c r="Q393" s="23"/>
      <c r="R393" s="11" t="s">
        <v>9</v>
      </c>
      <c r="S393" s="220"/>
      <c r="T393" s="950" t="s">
        <v>29</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90"/>
      <c r="AV393" s="24"/>
      <c r="AW393" s="25"/>
      <c r="AY393" s="467">
        <f t="shared" ref="AY393" si="206">AH393</f>
        <v>0</v>
      </c>
      <c r="AZ393" s="466">
        <f>IF(AV392&lt;=設定シート!C$85,AH393,IF(AND(AV392&gt;=設定シート!E$85,AV392&lt;=設定シート!G$85),AH393*105/108,AH393))</f>
        <v>0</v>
      </c>
      <c r="BA393" s="465"/>
      <c r="BB393" s="466">
        <f t="shared" ref="BB393" si="207">IF($AL393="賃金で算定",0,INT(AY393*$AL393/100))</f>
        <v>0</v>
      </c>
      <c r="BC393" s="466">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8"/>
      <c r="P394" s="736" t="s">
        <v>39</v>
      </c>
      <c r="Q394" s="759"/>
      <c r="R394" s="736" t="s">
        <v>9</v>
      </c>
      <c r="S394" s="760"/>
      <c r="T394" s="944" t="s">
        <v>41</v>
      </c>
      <c r="U394" s="1043"/>
      <c r="V394" s="945"/>
      <c r="W394" s="946"/>
      <c r="X394" s="946"/>
      <c r="Y394" s="29"/>
      <c r="Z394" s="782"/>
      <c r="AA394" s="688"/>
      <c r="AB394" s="688"/>
      <c r="AC394" s="21"/>
      <c r="AD394" s="782"/>
      <c r="AE394" s="688"/>
      <c r="AF394" s="688"/>
      <c r="AG394" s="783"/>
      <c r="AH394" s="947">
        <f>IF(V394="賃金で算定",V395+Z395-AD395,0)</f>
        <v>0</v>
      </c>
      <c r="AI394" s="948"/>
      <c r="AJ394" s="948"/>
      <c r="AK394" s="949"/>
      <c r="AL394" s="765"/>
      <c r="AM394" s="766"/>
      <c r="AN394" s="827"/>
      <c r="AO394" s="828"/>
      <c r="AP394" s="828"/>
      <c r="AQ394" s="828"/>
      <c r="AR394" s="828"/>
      <c r="AS394" s="779"/>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7"/>
      <c r="AZ394" s="768"/>
      <c r="BA394" s="769">
        <f t="shared" ref="BA394" si="208">AN394</f>
        <v>0</v>
      </c>
      <c r="BB394" s="768"/>
      <c r="BC394" s="768"/>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8</v>
      </c>
      <c r="Q395" s="23"/>
      <c r="R395" s="11" t="s">
        <v>9</v>
      </c>
      <c r="S395" s="220"/>
      <c r="T395" s="950" t="s">
        <v>29</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90"/>
      <c r="AV395" s="24"/>
      <c r="AW395" s="25"/>
      <c r="AY395" s="467">
        <f t="shared" ref="AY395" si="209">AH395</f>
        <v>0</v>
      </c>
      <c r="AZ395" s="466">
        <f>IF(AV394&lt;=設定シート!C$85,AH395,IF(AND(AV394&gt;=設定シート!E$85,AV394&lt;=設定シート!G$85),AH395*105/108,AH395))</f>
        <v>0</v>
      </c>
      <c r="BA395" s="465"/>
      <c r="BB395" s="466">
        <f t="shared" ref="BB395" si="210">IF($AL395="賃金で算定",0,INT(AY395*$AL395/100))</f>
        <v>0</v>
      </c>
      <c r="BC395" s="466">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8"/>
      <c r="P396" s="736" t="s">
        <v>39</v>
      </c>
      <c r="Q396" s="759"/>
      <c r="R396" s="736" t="s">
        <v>9</v>
      </c>
      <c r="S396" s="760"/>
      <c r="T396" s="944" t="s">
        <v>41</v>
      </c>
      <c r="U396" s="1043"/>
      <c r="V396" s="945"/>
      <c r="W396" s="946"/>
      <c r="X396" s="946"/>
      <c r="Y396" s="799"/>
      <c r="Z396" s="776"/>
      <c r="AA396" s="777"/>
      <c r="AB396" s="777"/>
      <c r="AC396" s="775"/>
      <c r="AD396" s="776"/>
      <c r="AE396" s="777"/>
      <c r="AF396" s="777"/>
      <c r="AG396" s="778"/>
      <c r="AH396" s="947">
        <f>IF(V396="賃金で算定",V397+Z397-AD397,0)</f>
        <v>0</v>
      </c>
      <c r="AI396" s="948"/>
      <c r="AJ396" s="948"/>
      <c r="AK396" s="949"/>
      <c r="AL396" s="765"/>
      <c r="AM396" s="766"/>
      <c r="AN396" s="827"/>
      <c r="AO396" s="828"/>
      <c r="AP396" s="828"/>
      <c r="AQ396" s="828"/>
      <c r="AR396" s="828"/>
      <c r="AS396" s="779"/>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7"/>
      <c r="AZ396" s="768"/>
      <c r="BA396" s="769">
        <f t="shared" ref="BA396" si="211">AN396</f>
        <v>0</v>
      </c>
      <c r="BB396" s="768"/>
      <c r="BC396" s="768"/>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8</v>
      </c>
      <c r="Q397" s="23"/>
      <c r="R397" s="11" t="s">
        <v>9</v>
      </c>
      <c r="S397" s="220"/>
      <c r="T397" s="950" t="s">
        <v>29</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90"/>
      <c r="AV397" s="24"/>
      <c r="AW397" s="25"/>
      <c r="AY397" s="467">
        <f t="shared" ref="AY397" si="212">AH397</f>
        <v>0</v>
      </c>
      <c r="AZ397" s="466">
        <f>IF(AV396&lt;=設定シート!C$85,AH397,IF(AND(AV396&gt;=設定シート!E$85,AV396&lt;=設定シート!G$85),AH397*105/108,AH397))</f>
        <v>0</v>
      </c>
      <c r="BA397" s="465"/>
      <c r="BB397" s="466">
        <f t="shared" ref="BB397" si="213">IF($AL397="賃金で算定",0,INT(AY397*$AL397/100))</f>
        <v>0</v>
      </c>
      <c r="BC397" s="466">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8"/>
      <c r="P398" s="736" t="s">
        <v>39</v>
      </c>
      <c r="Q398" s="759"/>
      <c r="R398" s="736" t="s">
        <v>9</v>
      </c>
      <c r="S398" s="760"/>
      <c r="T398" s="944" t="s">
        <v>41</v>
      </c>
      <c r="U398" s="1043"/>
      <c r="V398" s="945"/>
      <c r="W398" s="946"/>
      <c r="X398" s="946"/>
      <c r="Y398" s="799"/>
      <c r="Z398" s="776"/>
      <c r="AA398" s="777"/>
      <c r="AB398" s="777"/>
      <c r="AC398" s="775"/>
      <c r="AD398" s="776"/>
      <c r="AE398" s="777"/>
      <c r="AF398" s="777"/>
      <c r="AG398" s="778"/>
      <c r="AH398" s="947">
        <f>IF(V398="賃金で算定",V399+Z399-AD399,0)</f>
        <v>0</v>
      </c>
      <c r="AI398" s="948"/>
      <c r="AJ398" s="948"/>
      <c r="AK398" s="949"/>
      <c r="AL398" s="765"/>
      <c r="AM398" s="766"/>
      <c r="AN398" s="827"/>
      <c r="AO398" s="828"/>
      <c r="AP398" s="828"/>
      <c r="AQ398" s="828"/>
      <c r="AR398" s="828"/>
      <c r="AS398" s="779"/>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7"/>
      <c r="AZ398" s="768"/>
      <c r="BA398" s="769">
        <f t="shared" ref="BA398" si="214">AN398</f>
        <v>0</v>
      </c>
      <c r="BB398" s="768"/>
      <c r="BC398" s="768"/>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8</v>
      </c>
      <c r="Q399" s="23"/>
      <c r="R399" s="11" t="s">
        <v>9</v>
      </c>
      <c r="S399" s="220"/>
      <c r="T399" s="950" t="s">
        <v>29</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90"/>
      <c r="AV399" s="24"/>
      <c r="AW399" s="25"/>
      <c r="AY399" s="467">
        <f t="shared" ref="AY399" si="215">AH399</f>
        <v>0</v>
      </c>
      <c r="AZ399" s="466">
        <f>IF(AV398&lt;=設定シート!C$85,AH399,IF(AND(AV398&gt;=設定シート!E$85,AV398&lt;=設定シート!G$85),AH399*105/108,AH399))</f>
        <v>0</v>
      </c>
      <c r="BA399" s="465"/>
      <c r="BB399" s="466">
        <f t="shared" ref="BB399" si="216">IF($AL399="賃金で算定",0,INT(AY399*$AL399/100))</f>
        <v>0</v>
      </c>
      <c r="BC399" s="466">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8"/>
      <c r="P400" s="736" t="s">
        <v>39</v>
      </c>
      <c r="Q400" s="759"/>
      <c r="R400" s="736" t="s">
        <v>9</v>
      </c>
      <c r="S400" s="760"/>
      <c r="T400" s="944" t="s">
        <v>41</v>
      </c>
      <c r="U400" s="1043"/>
      <c r="V400" s="945"/>
      <c r="W400" s="946"/>
      <c r="X400" s="946"/>
      <c r="Y400" s="799"/>
      <c r="Z400" s="776"/>
      <c r="AA400" s="777"/>
      <c r="AB400" s="777"/>
      <c r="AC400" s="775"/>
      <c r="AD400" s="776"/>
      <c r="AE400" s="777"/>
      <c r="AF400" s="777"/>
      <c r="AG400" s="778"/>
      <c r="AH400" s="947">
        <f>IF(V400="賃金で算定",V401+Z401-AD401,0)</f>
        <v>0</v>
      </c>
      <c r="AI400" s="948"/>
      <c r="AJ400" s="948"/>
      <c r="AK400" s="949"/>
      <c r="AL400" s="765"/>
      <c r="AM400" s="766"/>
      <c r="AN400" s="827"/>
      <c r="AO400" s="828"/>
      <c r="AP400" s="828"/>
      <c r="AQ400" s="828"/>
      <c r="AR400" s="828"/>
      <c r="AS400" s="779"/>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7"/>
      <c r="AZ400" s="768"/>
      <c r="BA400" s="769">
        <f t="shared" ref="BA400" si="217">AN400</f>
        <v>0</v>
      </c>
      <c r="BB400" s="768"/>
      <c r="BC400" s="768"/>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8</v>
      </c>
      <c r="Q401" s="23"/>
      <c r="R401" s="11" t="s">
        <v>9</v>
      </c>
      <c r="S401" s="220"/>
      <c r="T401" s="950" t="s">
        <v>29</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90"/>
      <c r="AV401" s="24"/>
      <c r="AW401" s="25"/>
      <c r="AY401" s="467">
        <f t="shared" ref="AY401" si="218">AH401</f>
        <v>0</v>
      </c>
      <c r="AZ401" s="466">
        <f>IF(AV400&lt;=設定シート!C$85,AH401,IF(AND(AV400&gt;=設定シート!E$85,AV400&lt;=設定シート!G$85),AH401*105/108,AH401))</f>
        <v>0</v>
      </c>
      <c r="BA401" s="465"/>
      <c r="BB401" s="466">
        <f t="shared" ref="BB401" si="219">IF($AL401="賃金で算定",0,INT(AY401*$AL401/100))</f>
        <v>0</v>
      </c>
      <c r="BC401" s="466">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8"/>
      <c r="P402" s="736" t="s">
        <v>39</v>
      </c>
      <c r="Q402" s="759"/>
      <c r="R402" s="736" t="s">
        <v>9</v>
      </c>
      <c r="S402" s="760"/>
      <c r="T402" s="944" t="s">
        <v>41</v>
      </c>
      <c r="U402" s="1043"/>
      <c r="V402" s="945"/>
      <c r="W402" s="946"/>
      <c r="X402" s="946"/>
      <c r="Y402" s="799"/>
      <c r="Z402" s="776"/>
      <c r="AA402" s="777"/>
      <c r="AB402" s="777"/>
      <c r="AC402" s="775"/>
      <c r="AD402" s="776"/>
      <c r="AE402" s="777"/>
      <c r="AF402" s="777"/>
      <c r="AG402" s="778"/>
      <c r="AH402" s="947">
        <f>IF(V402="賃金で算定",V403+Z403-AD403,0)</f>
        <v>0</v>
      </c>
      <c r="AI402" s="948"/>
      <c r="AJ402" s="948"/>
      <c r="AK402" s="949"/>
      <c r="AL402" s="765"/>
      <c r="AM402" s="766"/>
      <c r="AN402" s="827"/>
      <c r="AO402" s="828"/>
      <c r="AP402" s="828"/>
      <c r="AQ402" s="828"/>
      <c r="AR402" s="828"/>
      <c r="AS402" s="779"/>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7"/>
      <c r="AZ402" s="768"/>
      <c r="BA402" s="769">
        <f t="shared" ref="BA402" si="220">AN402</f>
        <v>0</v>
      </c>
      <c r="BB402" s="768"/>
      <c r="BC402" s="768"/>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8</v>
      </c>
      <c r="Q403" s="23"/>
      <c r="R403" s="11" t="s">
        <v>9</v>
      </c>
      <c r="S403" s="220"/>
      <c r="T403" s="950" t="s">
        <v>29</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90"/>
      <c r="AV403" s="24"/>
      <c r="AW403" s="25"/>
      <c r="AY403" s="467">
        <f t="shared" ref="AY403" si="221">AH403</f>
        <v>0</v>
      </c>
      <c r="AZ403" s="466">
        <f>IF(AV402&lt;=設定シート!C$85,AH403,IF(AND(AV402&gt;=設定シート!E$85,AV402&lt;=設定シート!G$85),AH403*105/108,AH403))</f>
        <v>0</v>
      </c>
      <c r="BA403" s="465"/>
      <c r="BB403" s="466">
        <f t="shared" ref="BB403" si="222">IF($AL403="賃金で算定",0,INT(AY403*$AL403/100))</f>
        <v>0</v>
      </c>
      <c r="BC403" s="466">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8"/>
      <c r="P404" s="736" t="s">
        <v>39</v>
      </c>
      <c r="Q404" s="759"/>
      <c r="R404" s="736" t="s">
        <v>9</v>
      </c>
      <c r="S404" s="760"/>
      <c r="T404" s="944" t="s">
        <v>41</v>
      </c>
      <c r="U404" s="1043"/>
      <c r="V404" s="945"/>
      <c r="W404" s="946"/>
      <c r="X404" s="946"/>
      <c r="Y404" s="799"/>
      <c r="Z404" s="776"/>
      <c r="AA404" s="777"/>
      <c r="AB404" s="777"/>
      <c r="AC404" s="775"/>
      <c r="AD404" s="776"/>
      <c r="AE404" s="777"/>
      <c r="AF404" s="777"/>
      <c r="AG404" s="778"/>
      <c r="AH404" s="947">
        <f>IF(V404="賃金で算定",V405+Z405-AD405,0)</f>
        <v>0</v>
      </c>
      <c r="AI404" s="948"/>
      <c r="AJ404" s="948"/>
      <c r="AK404" s="949"/>
      <c r="AL404" s="765"/>
      <c r="AM404" s="766"/>
      <c r="AN404" s="827"/>
      <c r="AO404" s="828"/>
      <c r="AP404" s="828"/>
      <c r="AQ404" s="828"/>
      <c r="AR404" s="828"/>
      <c r="AS404" s="779"/>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7"/>
      <c r="AZ404" s="768"/>
      <c r="BA404" s="769">
        <f t="shared" ref="BA404" si="223">AN404</f>
        <v>0</v>
      </c>
      <c r="BB404" s="768"/>
      <c r="BC404" s="768"/>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8</v>
      </c>
      <c r="Q405" s="23"/>
      <c r="R405" s="11" t="s">
        <v>9</v>
      </c>
      <c r="S405" s="220"/>
      <c r="T405" s="950" t="s">
        <v>29</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90"/>
      <c r="AV405" s="24"/>
      <c r="AW405" s="25"/>
      <c r="AY405" s="467">
        <f t="shared" ref="AY405" si="224">AH405</f>
        <v>0</v>
      </c>
      <c r="AZ405" s="466">
        <f>IF(AV404&lt;=設定シート!C$85,AH405,IF(AND(AV404&gt;=設定シート!E$85,AV404&lt;=設定シート!G$85),AH405*105/108,AH405))</f>
        <v>0</v>
      </c>
      <c r="BA405" s="465"/>
      <c r="BB405" s="466">
        <f t="shared" ref="BB405" si="225">IF($AL405="賃金で算定",0,INT(AY405*$AL405/100))</f>
        <v>0</v>
      </c>
      <c r="BC405" s="466">
        <f>IF(AY405=AZ405,BB405,AZ405*$AL405/100)</f>
        <v>0</v>
      </c>
      <c r="BL405" s="22">
        <f>IF(AY405=AZ405,0,1)</f>
        <v>0</v>
      </c>
      <c r="BM405" s="22" t="str">
        <f>IF(BL405=1,AL405,"")</f>
        <v/>
      </c>
    </row>
    <row r="406" spans="2:74" ht="18" customHeight="1">
      <c r="B406" s="839" t="s">
        <v>899</v>
      </c>
      <c r="C406" s="956"/>
      <c r="D406" s="956"/>
      <c r="E406" s="957"/>
      <c r="F406" s="1037"/>
      <c r="G406" s="965"/>
      <c r="H406" s="965"/>
      <c r="I406" s="965"/>
      <c r="J406" s="965"/>
      <c r="K406" s="965"/>
      <c r="L406" s="965"/>
      <c r="M406" s="965"/>
      <c r="N406" s="966"/>
      <c r="O406" s="839" t="s">
        <v>866</v>
      </c>
      <c r="P406" s="956"/>
      <c r="Q406" s="956"/>
      <c r="R406" s="956"/>
      <c r="S406" s="956"/>
      <c r="T406" s="956"/>
      <c r="U406" s="957"/>
      <c r="V406" s="1040">
        <f>AH406</f>
        <v>0</v>
      </c>
      <c r="W406" s="1041"/>
      <c r="X406" s="1041"/>
      <c r="Y406" s="1042"/>
      <c r="Z406" s="776"/>
      <c r="AA406" s="777"/>
      <c r="AB406" s="777"/>
      <c r="AC406" s="775"/>
      <c r="AD406" s="776"/>
      <c r="AE406" s="777"/>
      <c r="AF406" s="777"/>
      <c r="AG406" s="775"/>
      <c r="AH406" s="947">
        <f>AH388+AH390+AH392+AH394+AH396+AH398+AH400+AH402+AH404</f>
        <v>0</v>
      </c>
      <c r="AI406" s="948"/>
      <c r="AJ406" s="948"/>
      <c r="AK406" s="949"/>
      <c r="AL406" s="743"/>
      <c r="AM406" s="745"/>
      <c r="AN406" s="947">
        <f>AN388+AN390+AN392+AN394+AN396+AN398+AN400+AN402+AN404</f>
        <v>0</v>
      </c>
      <c r="AO406" s="948"/>
      <c r="AP406" s="948"/>
      <c r="AQ406" s="948"/>
      <c r="AR406" s="948"/>
      <c r="AS406" s="779"/>
      <c r="AW406" s="25"/>
      <c r="AY406" s="767"/>
      <c r="AZ406" s="784"/>
      <c r="BA406" s="785">
        <f>BA388+BA390+BA392+BA394+BA396+BA398+BA400+BA402+BA404</f>
        <v>0</v>
      </c>
      <c r="BB406" s="769">
        <f>BB389+BB391+BB393+BB395+BB397+BB399+BB401+BB403+BB405</f>
        <v>0</v>
      </c>
      <c r="BC406" s="769">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7"/>
      <c r="AM407" s="748"/>
      <c r="AN407" s="951">
        <f>BB407</f>
        <v>0</v>
      </c>
      <c r="AO407" s="930"/>
      <c r="AP407" s="930"/>
      <c r="AQ407" s="930"/>
      <c r="AR407" s="930"/>
      <c r="AS407" s="800"/>
      <c r="AW407" s="25"/>
      <c r="AY407" s="786">
        <f>AY389+AY391+AY393+AY395+AY397+AY399+AY401+AY403+AY405</f>
        <v>0</v>
      </c>
      <c r="AZ407" s="787"/>
      <c r="BA407" s="787"/>
      <c r="BB407" s="788">
        <f>BB406</f>
        <v>0</v>
      </c>
      <c r="BC407" s="789"/>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91"/>
      <c r="AM408" s="692"/>
      <c r="AN408" s="934">
        <f>BC408</f>
        <v>0</v>
      </c>
      <c r="AO408" s="935"/>
      <c r="AP408" s="935"/>
      <c r="AQ408" s="935"/>
      <c r="AR408" s="935"/>
      <c r="AS408" s="690"/>
      <c r="AU408" s="222"/>
      <c r="AW408" s="25"/>
      <c r="AY408" s="469"/>
      <c r="AZ408" s="470">
        <f>IF(AZ389+AZ391+AZ393+AZ395+AZ397+AZ399+AZ401+AZ403+AZ405=AY407,0,ROUNDDOWN(AZ389+AZ391+AZ393+AZ395+AZ397+AZ399+AZ401+AZ403+AZ405,0))</f>
        <v>0</v>
      </c>
      <c r="BA408" s="468"/>
      <c r="BB408" s="468"/>
      <c r="BC408" s="470">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43</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893</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3"/>
      <c r="AN420" s="703"/>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10</v>
      </c>
      <c r="C422" s="836"/>
      <c r="D422" s="836"/>
      <c r="E422" s="836"/>
      <c r="F422" s="836"/>
      <c r="G422" s="836"/>
      <c r="H422" s="836"/>
      <c r="I422" s="836"/>
      <c r="J422" s="840" t="s">
        <v>18</v>
      </c>
      <c r="K422" s="840"/>
      <c r="L422" s="729" t="s">
        <v>11</v>
      </c>
      <c r="M422" s="840" t="s">
        <v>19</v>
      </c>
      <c r="N422" s="840"/>
      <c r="O422" s="841" t="s">
        <v>20</v>
      </c>
      <c r="P422" s="840"/>
      <c r="Q422" s="840"/>
      <c r="R422" s="840"/>
      <c r="S422" s="840"/>
      <c r="T422" s="840"/>
      <c r="U422" s="840" t="s">
        <v>21</v>
      </c>
      <c r="V422" s="840"/>
      <c r="W422" s="840"/>
      <c r="AD422" s="11"/>
      <c r="AE422" s="11"/>
      <c r="AF422" s="11"/>
      <c r="AG422" s="11"/>
      <c r="AH422" s="11"/>
      <c r="AI422" s="11"/>
      <c r="AJ422" s="11"/>
      <c r="AL422" s="981">
        <f>$AL$9</f>
        <v>0</v>
      </c>
      <c r="AM422" s="843"/>
      <c r="AN422" s="914" t="s">
        <v>12</v>
      </c>
      <c r="AO422" s="914"/>
      <c r="AP422" s="843">
        <v>11</v>
      </c>
      <c r="AQ422" s="843"/>
      <c r="AR422" s="914" t="s">
        <v>13</v>
      </c>
      <c r="AS422" s="917"/>
      <c r="AW422" s="25"/>
    </row>
    <row r="423" spans="2:74"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44</v>
      </c>
      <c r="C426" s="891"/>
      <c r="D426" s="891"/>
      <c r="E426" s="891"/>
      <c r="F426" s="891"/>
      <c r="G426" s="891"/>
      <c r="H426" s="891"/>
      <c r="I426" s="892"/>
      <c r="J426" s="890" t="s">
        <v>14</v>
      </c>
      <c r="K426" s="891"/>
      <c r="L426" s="891"/>
      <c r="M426" s="891"/>
      <c r="N426" s="899"/>
      <c r="O426" s="902" t="s">
        <v>45</v>
      </c>
      <c r="P426" s="891"/>
      <c r="Q426" s="891"/>
      <c r="R426" s="891"/>
      <c r="S426" s="891"/>
      <c r="T426" s="891"/>
      <c r="U426" s="892"/>
      <c r="V426" s="730" t="s">
        <v>876</v>
      </c>
      <c r="W426" s="731"/>
      <c r="X426" s="731"/>
      <c r="Y426" s="905" t="s">
        <v>877</v>
      </c>
      <c r="Z426" s="905"/>
      <c r="AA426" s="905"/>
      <c r="AB426" s="905"/>
      <c r="AC426" s="905"/>
      <c r="AD426" s="905"/>
      <c r="AE426" s="905"/>
      <c r="AF426" s="905"/>
      <c r="AG426" s="905"/>
      <c r="AH426" s="905"/>
      <c r="AI426" s="731"/>
      <c r="AJ426" s="731"/>
      <c r="AK426" s="732"/>
      <c r="AL426" s="1034" t="s">
        <v>524</v>
      </c>
      <c r="AM426" s="1034"/>
      <c r="AN426" s="906" t="s">
        <v>878</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15</v>
      </c>
      <c r="W427" s="1044"/>
      <c r="X427" s="1044"/>
      <c r="Y427" s="1045"/>
      <c r="Z427" s="858" t="s">
        <v>24</v>
      </c>
      <c r="AA427" s="859"/>
      <c r="AB427" s="859"/>
      <c r="AC427" s="860"/>
      <c r="AD427" s="1049" t="s">
        <v>25</v>
      </c>
      <c r="AE427" s="1050"/>
      <c r="AF427" s="1050"/>
      <c r="AG427" s="1051"/>
      <c r="AH427" s="870" t="s">
        <v>174</v>
      </c>
      <c r="AI427" s="871"/>
      <c r="AJ427" s="871"/>
      <c r="AK427" s="872"/>
      <c r="AL427" s="1035" t="s">
        <v>525</v>
      </c>
      <c r="AM427" s="1035"/>
      <c r="AN427" s="880" t="s">
        <v>27</v>
      </c>
      <c r="AO427" s="881"/>
      <c r="AP427" s="881"/>
      <c r="AQ427" s="881"/>
      <c r="AR427" s="882"/>
      <c r="AS427" s="883"/>
      <c r="AW427" s="25"/>
      <c r="AY427" s="754" t="s">
        <v>551</v>
      </c>
      <c r="AZ427" s="754" t="s">
        <v>551</v>
      </c>
      <c r="BA427" s="754" t="s">
        <v>549</v>
      </c>
      <c r="BB427" s="884" t="s">
        <v>550</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4"/>
      <c r="AZ428" s="465" t="s">
        <v>545</v>
      </c>
      <c r="BA428" s="465" t="s">
        <v>548</v>
      </c>
      <c r="BB428" s="755" t="s">
        <v>546</v>
      </c>
      <c r="BC428" s="465" t="s">
        <v>545</v>
      </c>
      <c r="BL428" s="22" t="s">
        <v>556</v>
      </c>
      <c r="BM428" s="22" t="s">
        <v>260</v>
      </c>
    </row>
    <row r="429" spans="2:74" ht="18" customHeight="1">
      <c r="B429" s="936"/>
      <c r="C429" s="937"/>
      <c r="D429" s="937"/>
      <c r="E429" s="937"/>
      <c r="F429" s="937"/>
      <c r="G429" s="937"/>
      <c r="H429" s="937"/>
      <c r="I429" s="938"/>
      <c r="J429" s="936"/>
      <c r="K429" s="937"/>
      <c r="L429" s="937"/>
      <c r="M429" s="937"/>
      <c r="N429" s="942"/>
      <c r="O429" s="758"/>
      <c r="P429" s="736" t="s">
        <v>39</v>
      </c>
      <c r="Q429" s="759"/>
      <c r="R429" s="736" t="s">
        <v>9</v>
      </c>
      <c r="S429" s="760"/>
      <c r="T429" s="944" t="s">
        <v>47</v>
      </c>
      <c r="U429" s="1043"/>
      <c r="V429" s="945"/>
      <c r="W429" s="946"/>
      <c r="X429" s="946"/>
      <c r="Y429" s="794" t="s">
        <v>16</v>
      </c>
      <c r="Z429" s="762"/>
      <c r="AA429" s="763"/>
      <c r="AB429" s="763"/>
      <c r="AC429" s="761" t="s">
        <v>16</v>
      </c>
      <c r="AD429" s="762"/>
      <c r="AE429" s="763"/>
      <c r="AF429" s="763"/>
      <c r="AG429" s="764" t="s">
        <v>16</v>
      </c>
      <c r="AH429" s="947">
        <f>IF(V429="賃金で算定",V430+Z430-AD430,0)</f>
        <v>0</v>
      </c>
      <c r="AI429" s="948"/>
      <c r="AJ429" s="948"/>
      <c r="AK429" s="949"/>
      <c r="AL429" s="765"/>
      <c r="AM429" s="766"/>
      <c r="AN429" s="827"/>
      <c r="AO429" s="828"/>
      <c r="AP429" s="828"/>
      <c r="AQ429" s="828"/>
      <c r="AR429" s="828"/>
      <c r="AS429" s="764" t="s">
        <v>16</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7"/>
      <c r="AZ429" s="768"/>
      <c r="BA429" s="769">
        <f>AN429</f>
        <v>0</v>
      </c>
      <c r="BB429" s="768"/>
      <c r="BC429" s="768"/>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8</v>
      </c>
      <c r="Q430" s="23"/>
      <c r="R430" s="11" t="s">
        <v>9</v>
      </c>
      <c r="S430" s="220"/>
      <c r="T430" s="950" t="s">
        <v>29</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90"/>
      <c r="AV430" s="24"/>
      <c r="AW430" s="25"/>
      <c r="AY430" s="467">
        <f>AH430</f>
        <v>0</v>
      </c>
      <c r="AZ430" s="466">
        <f>IF(AV429&lt;=設定シート!C$85,AH430,IF(AND(AV429&gt;=設定シート!E$85,AV429&lt;=設定シート!G$85),AH430*105/108,AH430))</f>
        <v>0</v>
      </c>
      <c r="BA430" s="465"/>
      <c r="BB430" s="466">
        <f>IF($AL430="賃金で算定",0,INT(AY430*$AL430/100))</f>
        <v>0</v>
      </c>
      <c r="BC430" s="466">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8"/>
      <c r="P431" s="736" t="s">
        <v>39</v>
      </c>
      <c r="Q431" s="759"/>
      <c r="R431" s="736" t="s">
        <v>9</v>
      </c>
      <c r="S431" s="760"/>
      <c r="T431" s="944" t="s">
        <v>41</v>
      </c>
      <c r="U431" s="1043"/>
      <c r="V431" s="945"/>
      <c r="W431" s="946"/>
      <c r="X431" s="946"/>
      <c r="Y431" s="799"/>
      <c r="Z431" s="776"/>
      <c r="AA431" s="777"/>
      <c r="AB431" s="777"/>
      <c r="AC431" s="775"/>
      <c r="AD431" s="776"/>
      <c r="AE431" s="777"/>
      <c r="AF431" s="777"/>
      <c r="AG431" s="778"/>
      <c r="AH431" s="947">
        <f>IF(V431="賃金で算定",V432+Z432-AD432,0)</f>
        <v>0</v>
      </c>
      <c r="AI431" s="948"/>
      <c r="AJ431" s="948"/>
      <c r="AK431" s="949"/>
      <c r="AL431" s="765"/>
      <c r="AM431" s="766"/>
      <c r="AN431" s="827"/>
      <c r="AO431" s="828"/>
      <c r="AP431" s="828"/>
      <c r="AQ431" s="828"/>
      <c r="AR431" s="828"/>
      <c r="AS431" s="779"/>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7"/>
      <c r="AZ431" s="768"/>
      <c r="BA431" s="769">
        <f t="shared" ref="BA431" si="226">AN431</f>
        <v>0</v>
      </c>
      <c r="BB431" s="768"/>
      <c r="BC431" s="768"/>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8</v>
      </c>
      <c r="Q432" s="23"/>
      <c r="R432" s="11" t="s">
        <v>9</v>
      </c>
      <c r="S432" s="220"/>
      <c r="T432" s="950" t="s">
        <v>29</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90"/>
      <c r="AV432" s="24"/>
      <c r="AW432" s="25"/>
      <c r="AY432" s="467">
        <f t="shared" ref="AY432" si="227">AH432</f>
        <v>0</v>
      </c>
      <c r="AZ432" s="466">
        <f>IF(AV431&lt;=設定シート!C$85,AH432,IF(AND(AV431&gt;=設定シート!E$85,AV431&lt;=設定シート!G$85),AH432*105/108,AH432))</f>
        <v>0</v>
      </c>
      <c r="BA432" s="465"/>
      <c r="BB432" s="466">
        <f t="shared" ref="BB432" si="228">IF($AL432="賃金で算定",0,INT(AY432*$AL432/100))</f>
        <v>0</v>
      </c>
      <c r="BC432" s="466">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8"/>
      <c r="P433" s="736" t="s">
        <v>39</v>
      </c>
      <c r="Q433" s="759"/>
      <c r="R433" s="736" t="s">
        <v>9</v>
      </c>
      <c r="S433" s="760"/>
      <c r="T433" s="944" t="s">
        <v>41</v>
      </c>
      <c r="U433" s="1043"/>
      <c r="V433" s="945"/>
      <c r="W433" s="946"/>
      <c r="X433" s="946"/>
      <c r="Y433" s="799"/>
      <c r="Z433" s="776"/>
      <c r="AA433" s="777"/>
      <c r="AB433" s="777"/>
      <c r="AC433" s="775"/>
      <c r="AD433" s="776"/>
      <c r="AE433" s="777"/>
      <c r="AF433" s="777"/>
      <c r="AG433" s="778"/>
      <c r="AH433" s="947">
        <f>IF(V433="賃金で算定",V434+Z434-AD434,0)</f>
        <v>0</v>
      </c>
      <c r="AI433" s="948"/>
      <c r="AJ433" s="948"/>
      <c r="AK433" s="949"/>
      <c r="AL433" s="765"/>
      <c r="AM433" s="766"/>
      <c r="AN433" s="827"/>
      <c r="AO433" s="828"/>
      <c r="AP433" s="828"/>
      <c r="AQ433" s="828"/>
      <c r="AR433" s="828"/>
      <c r="AS433" s="779"/>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7"/>
      <c r="AZ433" s="768"/>
      <c r="BA433" s="769">
        <f t="shared" ref="BA433" si="229">AN433</f>
        <v>0</v>
      </c>
      <c r="BB433" s="768"/>
      <c r="BC433" s="768"/>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8</v>
      </c>
      <c r="Q434" s="23"/>
      <c r="R434" s="11" t="s">
        <v>9</v>
      </c>
      <c r="S434" s="220"/>
      <c r="T434" s="950" t="s">
        <v>29</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90"/>
      <c r="AV434" s="24"/>
      <c r="AW434" s="25"/>
      <c r="AY434" s="467">
        <f t="shared" ref="AY434" si="230">AH434</f>
        <v>0</v>
      </c>
      <c r="AZ434" s="466">
        <f>IF(AV433&lt;=設定シート!C$85,AH434,IF(AND(AV433&gt;=設定シート!E$85,AV433&lt;=設定シート!G$85),AH434*105/108,AH434))</f>
        <v>0</v>
      </c>
      <c r="BA434" s="465"/>
      <c r="BB434" s="466">
        <f t="shared" ref="BB434" si="231">IF($AL434="賃金で算定",0,INT(AY434*$AL434/100))</f>
        <v>0</v>
      </c>
      <c r="BC434" s="466">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8"/>
      <c r="P435" s="736" t="s">
        <v>39</v>
      </c>
      <c r="Q435" s="759"/>
      <c r="R435" s="736" t="s">
        <v>9</v>
      </c>
      <c r="S435" s="760"/>
      <c r="T435" s="944" t="s">
        <v>41</v>
      </c>
      <c r="U435" s="1043"/>
      <c r="V435" s="945"/>
      <c r="W435" s="946"/>
      <c r="X435" s="946"/>
      <c r="Y435" s="29"/>
      <c r="Z435" s="782"/>
      <c r="AA435" s="688"/>
      <c r="AB435" s="688"/>
      <c r="AC435" s="21"/>
      <c r="AD435" s="782"/>
      <c r="AE435" s="688"/>
      <c r="AF435" s="688"/>
      <c r="AG435" s="783"/>
      <c r="AH435" s="947">
        <f>IF(V435="賃金で算定",V436+Z436-AD436,0)</f>
        <v>0</v>
      </c>
      <c r="AI435" s="948"/>
      <c r="AJ435" s="948"/>
      <c r="AK435" s="949"/>
      <c r="AL435" s="765"/>
      <c r="AM435" s="766"/>
      <c r="AN435" s="827"/>
      <c r="AO435" s="828"/>
      <c r="AP435" s="828"/>
      <c r="AQ435" s="828"/>
      <c r="AR435" s="828"/>
      <c r="AS435" s="779"/>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7"/>
      <c r="AZ435" s="768"/>
      <c r="BA435" s="769">
        <f t="shared" ref="BA435" si="232">AN435</f>
        <v>0</v>
      </c>
      <c r="BB435" s="768"/>
      <c r="BC435" s="768"/>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8</v>
      </c>
      <c r="Q436" s="23"/>
      <c r="R436" s="11" t="s">
        <v>9</v>
      </c>
      <c r="S436" s="220"/>
      <c r="T436" s="950" t="s">
        <v>29</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90"/>
      <c r="AV436" s="24"/>
      <c r="AW436" s="25"/>
      <c r="AY436" s="467">
        <f t="shared" ref="AY436" si="233">AH436</f>
        <v>0</v>
      </c>
      <c r="AZ436" s="466">
        <f>IF(AV435&lt;=設定シート!C$85,AH436,IF(AND(AV435&gt;=設定シート!E$85,AV435&lt;=設定シート!G$85),AH436*105/108,AH436))</f>
        <v>0</v>
      </c>
      <c r="BA436" s="465"/>
      <c r="BB436" s="466">
        <f t="shared" ref="BB436" si="234">IF($AL436="賃金で算定",0,INT(AY436*$AL436/100))</f>
        <v>0</v>
      </c>
      <c r="BC436" s="466">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8"/>
      <c r="P437" s="736" t="s">
        <v>39</v>
      </c>
      <c r="Q437" s="759"/>
      <c r="R437" s="736" t="s">
        <v>9</v>
      </c>
      <c r="S437" s="760"/>
      <c r="T437" s="944" t="s">
        <v>41</v>
      </c>
      <c r="U437" s="1043"/>
      <c r="V437" s="945"/>
      <c r="W437" s="946"/>
      <c r="X437" s="946"/>
      <c r="Y437" s="799"/>
      <c r="Z437" s="776"/>
      <c r="AA437" s="777"/>
      <c r="AB437" s="777"/>
      <c r="AC437" s="775"/>
      <c r="AD437" s="776"/>
      <c r="AE437" s="777"/>
      <c r="AF437" s="777"/>
      <c r="AG437" s="778"/>
      <c r="AH437" s="947">
        <f>IF(V437="賃金で算定",V438+Z438-AD438,0)</f>
        <v>0</v>
      </c>
      <c r="AI437" s="948"/>
      <c r="AJ437" s="948"/>
      <c r="AK437" s="949"/>
      <c r="AL437" s="765"/>
      <c r="AM437" s="766"/>
      <c r="AN437" s="827"/>
      <c r="AO437" s="828"/>
      <c r="AP437" s="828"/>
      <c r="AQ437" s="828"/>
      <c r="AR437" s="828"/>
      <c r="AS437" s="779"/>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7"/>
      <c r="AZ437" s="768"/>
      <c r="BA437" s="769">
        <f t="shared" ref="BA437" si="235">AN437</f>
        <v>0</v>
      </c>
      <c r="BB437" s="768"/>
      <c r="BC437" s="768"/>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8</v>
      </c>
      <c r="Q438" s="23"/>
      <c r="R438" s="11" t="s">
        <v>9</v>
      </c>
      <c r="S438" s="220"/>
      <c r="T438" s="950" t="s">
        <v>29</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90"/>
      <c r="AV438" s="24"/>
      <c r="AW438" s="25"/>
      <c r="AY438" s="467">
        <f t="shared" ref="AY438" si="236">AH438</f>
        <v>0</v>
      </c>
      <c r="AZ438" s="466">
        <f>IF(AV437&lt;=設定シート!C$85,AH438,IF(AND(AV437&gt;=設定シート!E$85,AV437&lt;=設定シート!G$85),AH438*105/108,AH438))</f>
        <v>0</v>
      </c>
      <c r="BA438" s="465"/>
      <c r="BB438" s="466">
        <f t="shared" ref="BB438" si="237">IF($AL438="賃金で算定",0,INT(AY438*$AL438/100))</f>
        <v>0</v>
      </c>
      <c r="BC438" s="466">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8"/>
      <c r="P439" s="736" t="s">
        <v>39</v>
      </c>
      <c r="Q439" s="759"/>
      <c r="R439" s="736" t="s">
        <v>9</v>
      </c>
      <c r="S439" s="760"/>
      <c r="T439" s="944" t="s">
        <v>41</v>
      </c>
      <c r="U439" s="1043"/>
      <c r="V439" s="945"/>
      <c r="W439" s="946"/>
      <c r="X439" s="946"/>
      <c r="Y439" s="799"/>
      <c r="Z439" s="776"/>
      <c r="AA439" s="777"/>
      <c r="AB439" s="777"/>
      <c r="AC439" s="775"/>
      <c r="AD439" s="776"/>
      <c r="AE439" s="777"/>
      <c r="AF439" s="777"/>
      <c r="AG439" s="778"/>
      <c r="AH439" s="947">
        <f>IF(V439="賃金で算定",V440+Z440-AD440,0)</f>
        <v>0</v>
      </c>
      <c r="AI439" s="948"/>
      <c r="AJ439" s="948"/>
      <c r="AK439" s="949"/>
      <c r="AL439" s="765"/>
      <c r="AM439" s="766"/>
      <c r="AN439" s="827"/>
      <c r="AO439" s="828"/>
      <c r="AP439" s="828"/>
      <c r="AQ439" s="828"/>
      <c r="AR439" s="828"/>
      <c r="AS439" s="779"/>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7"/>
      <c r="AZ439" s="768"/>
      <c r="BA439" s="769">
        <f t="shared" ref="BA439" si="238">AN439</f>
        <v>0</v>
      </c>
      <c r="BB439" s="768"/>
      <c r="BC439" s="768"/>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8</v>
      </c>
      <c r="Q440" s="23"/>
      <c r="R440" s="11" t="s">
        <v>9</v>
      </c>
      <c r="S440" s="220"/>
      <c r="T440" s="950" t="s">
        <v>29</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90"/>
      <c r="AV440" s="24"/>
      <c r="AW440" s="25"/>
      <c r="AY440" s="467">
        <f t="shared" ref="AY440" si="239">AH440</f>
        <v>0</v>
      </c>
      <c r="AZ440" s="466">
        <f>IF(AV439&lt;=設定シート!C$85,AH440,IF(AND(AV439&gt;=設定シート!E$85,AV439&lt;=設定シート!G$85),AH440*105/108,AH440))</f>
        <v>0</v>
      </c>
      <c r="BA440" s="465"/>
      <c r="BB440" s="466">
        <f t="shared" ref="BB440" si="240">IF($AL440="賃金で算定",0,INT(AY440*$AL440/100))</f>
        <v>0</v>
      </c>
      <c r="BC440" s="466">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8"/>
      <c r="P441" s="736" t="s">
        <v>39</v>
      </c>
      <c r="Q441" s="759"/>
      <c r="R441" s="736" t="s">
        <v>9</v>
      </c>
      <c r="S441" s="760"/>
      <c r="T441" s="944" t="s">
        <v>41</v>
      </c>
      <c r="U441" s="1043"/>
      <c r="V441" s="945"/>
      <c r="W441" s="946"/>
      <c r="X441" s="946"/>
      <c r="Y441" s="799"/>
      <c r="Z441" s="776"/>
      <c r="AA441" s="777"/>
      <c r="AB441" s="777"/>
      <c r="AC441" s="775"/>
      <c r="AD441" s="776"/>
      <c r="AE441" s="777"/>
      <c r="AF441" s="777"/>
      <c r="AG441" s="778"/>
      <c r="AH441" s="947">
        <f>IF(V441="賃金で算定",V442+Z442-AD442,0)</f>
        <v>0</v>
      </c>
      <c r="AI441" s="948"/>
      <c r="AJ441" s="948"/>
      <c r="AK441" s="949"/>
      <c r="AL441" s="765"/>
      <c r="AM441" s="766"/>
      <c r="AN441" s="827"/>
      <c r="AO441" s="828"/>
      <c r="AP441" s="828"/>
      <c r="AQ441" s="828"/>
      <c r="AR441" s="828"/>
      <c r="AS441" s="779"/>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7"/>
      <c r="AZ441" s="768"/>
      <c r="BA441" s="769">
        <f t="shared" ref="BA441" si="241">AN441</f>
        <v>0</v>
      </c>
      <c r="BB441" s="768"/>
      <c r="BC441" s="768"/>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8</v>
      </c>
      <c r="Q442" s="23"/>
      <c r="R442" s="11" t="s">
        <v>9</v>
      </c>
      <c r="S442" s="220"/>
      <c r="T442" s="950" t="s">
        <v>29</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90"/>
      <c r="AV442" s="24"/>
      <c r="AW442" s="25"/>
      <c r="AY442" s="467">
        <f t="shared" ref="AY442" si="242">AH442</f>
        <v>0</v>
      </c>
      <c r="AZ442" s="466">
        <f>IF(AV441&lt;=設定シート!C$85,AH442,IF(AND(AV441&gt;=設定シート!E$85,AV441&lt;=設定シート!G$85),AH442*105/108,AH442))</f>
        <v>0</v>
      </c>
      <c r="BA442" s="465"/>
      <c r="BB442" s="466">
        <f t="shared" ref="BB442" si="243">IF($AL442="賃金で算定",0,INT(AY442*$AL442/100))</f>
        <v>0</v>
      </c>
      <c r="BC442" s="466">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8"/>
      <c r="P443" s="736" t="s">
        <v>39</v>
      </c>
      <c r="Q443" s="759"/>
      <c r="R443" s="736" t="s">
        <v>9</v>
      </c>
      <c r="S443" s="760"/>
      <c r="T443" s="944" t="s">
        <v>41</v>
      </c>
      <c r="U443" s="1043"/>
      <c r="V443" s="945"/>
      <c r="W443" s="946"/>
      <c r="X443" s="946"/>
      <c r="Y443" s="799"/>
      <c r="Z443" s="776"/>
      <c r="AA443" s="777"/>
      <c r="AB443" s="777"/>
      <c r="AC443" s="775"/>
      <c r="AD443" s="776"/>
      <c r="AE443" s="777"/>
      <c r="AF443" s="777"/>
      <c r="AG443" s="778"/>
      <c r="AH443" s="947">
        <f>IF(V443="賃金で算定",V444+Z444-AD444,0)</f>
        <v>0</v>
      </c>
      <c r="AI443" s="948"/>
      <c r="AJ443" s="948"/>
      <c r="AK443" s="949"/>
      <c r="AL443" s="765"/>
      <c r="AM443" s="766"/>
      <c r="AN443" s="827"/>
      <c r="AO443" s="828"/>
      <c r="AP443" s="828"/>
      <c r="AQ443" s="828"/>
      <c r="AR443" s="828"/>
      <c r="AS443" s="779"/>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7"/>
      <c r="AZ443" s="768"/>
      <c r="BA443" s="769">
        <f t="shared" ref="BA443" si="244">AN443</f>
        <v>0</v>
      </c>
      <c r="BB443" s="768"/>
      <c r="BC443" s="768"/>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8</v>
      </c>
      <c r="Q444" s="23"/>
      <c r="R444" s="11" t="s">
        <v>9</v>
      </c>
      <c r="S444" s="220"/>
      <c r="T444" s="950" t="s">
        <v>29</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90"/>
      <c r="AV444" s="24"/>
      <c r="AW444" s="25"/>
      <c r="AY444" s="467">
        <f t="shared" ref="AY444" si="245">AH444</f>
        <v>0</v>
      </c>
      <c r="AZ444" s="466">
        <f>IF(AV443&lt;=設定シート!C$85,AH444,IF(AND(AV443&gt;=設定シート!E$85,AV443&lt;=設定シート!G$85),AH444*105/108,AH444))</f>
        <v>0</v>
      </c>
      <c r="BA444" s="465"/>
      <c r="BB444" s="466">
        <f t="shared" ref="BB444" si="246">IF($AL444="賃金で算定",0,INT(AY444*$AL444/100))</f>
        <v>0</v>
      </c>
      <c r="BC444" s="466">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8"/>
      <c r="P445" s="736" t="s">
        <v>39</v>
      </c>
      <c r="Q445" s="759"/>
      <c r="R445" s="736" t="s">
        <v>9</v>
      </c>
      <c r="S445" s="760"/>
      <c r="T445" s="944" t="s">
        <v>41</v>
      </c>
      <c r="U445" s="1043"/>
      <c r="V445" s="945"/>
      <c r="W445" s="946"/>
      <c r="X445" s="946"/>
      <c r="Y445" s="799"/>
      <c r="Z445" s="776"/>
      <c r="AA445" s="777"/>
      <c r="AB445" s="777"/>
      <c r="AC445" s="775"/>
      <c r="AD445" s="776"/>
      <c r="AE445" s="777"/>
      <c r="AF445" s="777"/>
      <c r="AG445" s="778"/>
      <c r="AH445" s="947">
        <f>IF(V445="賃金で算定",V446+Z446-AD446,0)</f>
        <v>0</v>
      </c>
      <c r="AI445" s="948"/>
      <c r="AJ445" s="948"/>
      <c r="AK445" s="949"/>
      <c r="AL445" s="765"/>
      <c r="AM445" s="766"/>
      <c r="AN445" s="827"/>
      <c r="AO445" s="828"/>
      <c r="AP445" s="828"/>
      <c r="AQ445" s="828"/>
      <c r="AR445" s="828"/>
      <c r="AS445" s="779"/>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7"/>
      <c r="AZ445" s="768"/>
      <c r="BA445" s="769">
        <f t="shared" ref="BA445" si="247">AN445</f>
        <v>0</v>
      </c>
      <c r="BB445" s="768"/>
      <c r="BC445" s="768"/>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8</v>
      </c>
      <c r="Q446" s="23"/>
      <c r="R446" s="11" t="s">
        <v>9</v>
      </c>
      <c r="S446" s="220"/>
      <c r="T446" s="950" t="s">
        <v>29</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90"/>
      <c r="AV446" s="24"/>
      <c r="AW446" s="25"/>
      <c r="AY446" s="467">
        <f t="shared" ref="AY446" si="248">AH446</f>
        <v>0</v>
      </c>
      <c r="AZ446" s="466">
        <f>IF(AV445&lt;=設定シート!C$85,AH446,IF(AND(AV445&gt;=設定シート!E$85,AV445&lt;=設定シート!G$85),AH446*105/108,AH446))</f>
        <v>0</v>
      </c>
      <c r="BA446" s="465"/>
      <c r="BB446" s="466">
        <f t="shared" ref="BB446" si="249">IF($AL446="賃金で算定",0,INT(AY446*$AL446/100))</f>
        <v>0</v>
      </c>
      <c r="BC446" s="466">
        <f>IF(AY446=AZ446,BB446,AZ446*$AL446/100)</f>
        <v>0</v>
      </c>
      <c r="BL446" s="22">
        <f>IF(AY446=AZ446,0,1)</f>
        <v>0</v>
      </c>
      <c r="BM446" s="22" t="str">
        <f>IF(BL446=1,AL446,"")</f>
        <v/>
      </c>
    </row>
    <row r="447" spans="2:74" ht="18" customHeight="1">
      <c r="B447" s="839" t="s">
        <v>865</v>
      </c>
      <c r="C447" s="956"/>
      <c r="D447" s="956"/>
      <c r="E447" s="957"/>
      <c r="F447" s="1037"/>
      <c r="G447" s="965"/>
      <c r="H447" s="965"/>
      <c r="I447" s="965"/>
      <c r="J447" s="965"/>
      <c r="K447" s="965"/>
      <c r="L447" s="965"/>
      <c r="M447" s="965"/>
      <c r="N447" s="966"/>
      <c r="O447" s="839" t="s">
        <v>866</v>
      </c>
      <c r="P447" s="956"/>
      <c r="Q447" s="956"/>
      <c r="R447" s="956"/>
      <c r="S447" s="956"/>
      <c r="T447" s="956"/>
      <c r="U447" s="957"/>
      <c r="V447" s="1040">
        <f>AH447</f>
        <v>0</v>
      </c>
      <c r="W447" s="1041"/>
      <c r="X447" s="1041"/>
      <c r="Y447" s="1042"/>
      <c r="Z447" s="776"/>
      <c r="AA447" s="777"/>
      <c r="AB447" s="777"/>
      <c r="AC447" s="775"/>
      <c r="AD447" s="776"/>
      <c r="AE447" s="777"/>
      <c r="AF447" s="777"/>
      <c r="AG447" s="775"/>
      <c r="AH447" s="947">
        <f>AH429+AH431+AH433+AH435+AH437+AH439+AH441+AH443+AH445</f>
        <v>0</v>
      </c>
      <c r="AI447" s="948"/>
      <c r="AJ447" s="948"/>
      <c r="AK447" s="949"/>
      <c r="AL447" s="743"/>
      <c r="AM447" s="745"/>
      <c r="AN447" s="947">
        <f>AN429+AN431+AN433+AN435+AN437+AN439+AN441+AN443+AN445</f>
        <v>0</v>
      </c>
      <c r="AO447" s="948"/>
      <c r="AP447" s="948"/>
      <c r="AQ447" s="948"/>
      <c r="AR447" s="948"/>
      <c r="AS447" s="779"/>
      <c r="AW447" s="25"/>
      <c r="AY447" s="767"/>
      <c r="AZ447" s="784"/>
      <c r="BA447" s="785">
        <f>BA429+BA431+BA433+BA435+BA437+BA439+BA441+BA443+BA445</f>
        <v>0</v>
      </c>
      <c r="BB447" s="769">
        <f>BB430+BB432+BB434+BB436+BB438+BB440+BB442+BB444+BB446</f>
        <v>0</v>
      </c>
      <c r="BC447" s="769">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7"/>
      <c r="AM448" s="748"/>
      <c r="AN448" s="951">
        <f>BB448</f>
        <v>0</v>
      </c>
      <c r="AO448" s="930"/>
      <c r="AP448" s="930"/>
      <c r="AQ448" s="930"/>
      <c r="AR448" s="930"/>
      <c r="AS448" s="800"/>
      <c r="AW448" s="25"/>
      <c r="AY448" s="786">
        <f>AY430+AY432+AY434+AY436+AY438+AY440+AY442+AY444+AY446</f>
        <v>0</v>
      </c>
      <c r="AZ448" s="787"/>
      <c r="BA448" s="787"/>
      <c r="BB448" s="788">
        <f>BB447</f>
        <v>0</v>
      </c>
      <c r="BC448" s="789"/>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91"/>
      <c r="AM449" s="692"/>
      <c r="AN449" s="934">
        <f>BC449</f>
        <v>0</v>
      </c>
      <c r="AO449" s="935"/>
      <c r="AP449" s="935"/>
      <c r="AQ449" s="935"/>
      <c r="AR449" s="935"/>
      <c r="AS449" s="690"/>
      <c r="AU449" s="222"/>
      <c r="AW449" s="25"/>
      <c r="AY449" s="469"/>
      <c r="AZ449" s="470">
        <f>IF(AZ430+AZ432+AZ434+AZ436+AZ438+AZ440+AZ442+AZ444+AZ446=AY448,0,ROUNDDOWN(AZ430+AZ432+AZ434+AZ436+AZ438+AZ440+AZ442+AZ444+AZ446,0))</f>
        <v>0</v>
      </c>
      <c r="BA449" s="468"/>
      <c r="BB449" s="468"/>
      <c r="BC449" s="470">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43</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893</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3"/>
      <c r="AN461" s="703"/>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10</v>
      </c>
      <c r="C463" s="836"/>
      <c r="D463" s="836"/>
      <c r="E463" s="836"/>
      <c r="F463" s="836"/>
      <c r="G463" s="836"/>
      <c r="H463" s="836"/>
      <c r="I463" s="836"/>
      <c r="J463" s="840" t="s">
        <v>18</v>
      </c>
      <c r="K463" s="840"/>
      <c r="L463" s="729" t="s">
        <v>11</v>
      </c>
      <c r="M463" s="840" t="s">
        <v>19</v>
      </c>
      <c r="N463" s="840"/>
      <c r="O463" s="841" t="s">
        <v>20</v>
      </c>
      <c r="P463" s="840"/>
      <c r="Q463" s="840"/>
      <c r="R463" s="840"/>
      <c r="S463" s="840"/>
      <c r="T463" s="840"/>
      <c r="U463" s="840" t="s">
        <v>21</v>
      </c>
      <c r="V463" s="840"/>
      <c r="W463" s="840"/>
      <c r="AD463" s="11"/>
      <c r="AE463" s="11"/>
      <c r="AF463" s="11"/>
      <c r="AG463" s="11"/>
      <c r="AH463" s="11"/>
      <c r="AI463" s="11"/>
      <c r="AJ463" s="11"/>
      <c r="AL463" s="981">
        <f>$AL$9</f>
        <v>0</v>
      </c>
      <c r="AM463" s="843"/>
      <c r="AN463" s="914" t="s">
        <v>12</v>
      </c>
      <c r="AO463" s="914"/>
      <c r="AP463" s="843">
        <v>12</v>
      </c>
      <c r="AQ463" s="843"/>
      <c r="AR463" s="914" t="s">
        <v>13</v>
      </c>
      <c r="AS463" s="917"/>
      <c r="AW463" s="25"/>
    </row>
    <row r="464" spans="2:5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44</v>
      </c>
      <c r="C467" s="891"/>
      <c r="D467" s="891"/>
      <c r="E467" s="891"/>
      <c r="F467" s="891"/>
      <c r="G467" s="891"/>
      <c r="H467" s="891"/>
      <c r="I467" s="892"/>
      <c r="J467" s="890" t="s">
        <v>14</v>
      </c>
      <c r="K467" s="891"/>
      <c r="L467" s="891"/>
      <c r="M467" s="891"/>
      <c r="N467" s="899"/>
      <c r="O467" s="902" t="s">
        <v>45</v>
      </c>
      <c r="P467" s="891"/>
      <c r="Q467" s="891"/>
      <c r="R467" s="891"/>
      <c r="S467" s="891"/>
      <c r="T467" s="891"/>
      <c r="U467" s="892"/>
      <c r="V467" s="730" t="s">
        <v>876</v>
      </c>
      <c r="W467" s="731"/>
      <c r="X467" s="731"/>
      <c r="Y467" s="905" t="s">
        <v>877</v>
      </c>
      <c r="Z467" s="905"/>
      <c r="AA467" s="905"/>
      <c r="AB467" s="905"/>
      <c r="AC467" s="905"/>
      <c r="AD467" s="905"/>
      <c r="AE467" s="905"/>
      <c r="AF467" s="905"/>
      <c r="AG467" s="905"/>
      <c r="AH467" s="905"/>
      <c r="AI467" s="731"/>
      <c r="AJ467" s="731"/>
      <c r="AK467" s="732"/>
      <c r="AL467" s="1034" t="s">
        <v>524</v>
      </c>
      <c r="AM467" s="1034"/>
      <c r="AN467" s="906" t="s">
        <v>878</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15</v>
      </c>
      <c r="W468" s="1044"/>
      <c r="X468" s="1044"/>
      <c r="Y468" s="1045"/>
      <c r="Z468" s="858" t="s">
        <v>24</v>
      </c>
      <c r="AA468" s="859"/>
      <c r="AB468" s="859"/>
      <c r="AC468" s="860"/>
      <c r="AD468" s="1049" t="s">
        <v>25</v>
      </c>
      <c r="AE468" s="1050"/>
      <c r="AF468" s="1050"/>
      <c r="AG468" s="1051"/>
      <c r="AH468" s="870" t="s">
        <v>174</v>
      </c>
      <c r="AI468" s="871"/>
      <c r="AJ468" s="871"/>
      <c r="AK468" s="872"/>
      <c r="AL468" s="1035" t="s">
        <v>525</v>
      </c>
      <c r="AM468" s="1035"/>
      <c r="AN468" s="880" t="s">
        <v>27</v>
      </c>
      <c r="AO468" s="881"/>
      <c r="AP468" s="881"/>
      <c r="AQ468" s="881"/>
      <c r="AR468" s="882"/>
      <c r="AS468" s="883"/>
      <c r="AW468" s="25"/>
      <c r="AY468" s="754" t="s">
        <v>551</v>
      </c>
      <c r="AZ468" s="754" t="s">
        <v>551</v>
      </c>
      <c r="BA468" s="754" t="s">
        <v>549</v>
      </c>
      <c r="BB468" s="884" t="s">
        <v>550</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4"/>
      <c r="AZ469" s="465" t="s">
        <v>545</v>
      </c>
      <c r="BA469" s="465" t="s">
        <v>548</v>
      </c>
      <c r="BB469" s="755" t="s">
        <v>546</v>
      </c>
      <c r="BC469" s="465" t="s">
        <v>545</v>
      </c>
      <c r="BL469" s="22" t="s">
        <v>556</v>
      </c>
      <c r="BM469" s="22" t="s">
        <v>260</v>
      </c>
    </row>
    <row r="470" spans="2:74" ht="18" customHeight="1">
      <c r="B470" s="936"/>
      <c r="C470" s="937"/>
      <c r="D470" s="937"/>
      <c r="E470" s="937"/>
      <c r="F470" s="937"/>
      <c r="G470" s="937"/>
      <c r="H470" s="937"/>
      <c r="I470" s="938"/>
      <c r="J470" s="936"/>
      <c r="K470" s="937"/>
      <c r="L470" s="937"/>
      <c r="M470" s="937"/>
      <c r="N470" s="942"/>
      <c r="O470" s="758"/>
      <c r="P470" s="736" t="s">
        <v>39</v>
      </c>
      <c r="Q470" s="759"/>
      <c r="R470" s="736" t="s">
        <v>9</v>
      </c>
      <c r="S470" s="760"/>
      <c r="T470" s="944" t="s">
        <v>47</v>
      </c>
      <c r="U470" s="1043"/>
      <c r="V470" s="945"/>
      <c r="W470" s="946"/>
      <c r="X470" s="946"/>
      <c r="Y470" s="794" t="s">
        <v>16</v>
      </c>
      <c r="Z470" s="762"/>
      <c r="AA470" s="763"/>
      <c r="AB470" s="763"/>
      <c r="AC470" s="761" t="s">
        <v>16</v>
      </c>
      <c r="AD470" s="762"/>
      <c r="AE470" s="763"/>
      <c r="AF470" s="763"/>
      <c r="AG470" s="764" t="s">
        <v>16</v>
      </c>
      <c r="AH470" s="947">
        <f>IF(V470="賃金で算定",V471+Z471-AD471,0)</f>
        <v>0</v>
      </c>
      <c r="AI470" s="948"/>
      <c r="AJ470" s="948"/>
      <c r="AK470" s="949"/>
      <c r="AL470" s="765"/>
      <c r="AM470" s="766"/>
      <c r="AN470" s="827"/>
      <c r="AO470" s="828"/>
      <c r="AP470" s="828"/>
      <c r="AQ470" s="828"/>
      <c r="AR470" s="828"/>
      <c r="AS470" s="764" t="s">
        <v>16</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7"/>
      <c r="AZ470" s="768"/>
      <c r="BA470" s="769">
        <f>AN470</f>
        <v>0</v>
      </c>
      <c r="BB470" s="768"/>
      <c r="BC470" s="768"/>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8</v>
      </c>
      <c r="Q471" s="23"/>
      <c r="R471" s="11" t="s">
        <v>9</v>
      </c>
      <c r="S471" s="220"/>
      <c r="T471" s="950" t="s">
        <v>29</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90"/>
      <c r="AV471" s="24"/>
      <c r="AW471" s="25"/>
      <c r="AY471" s="467">
        <f>AH471</f>
        <v>0</v>
      </c>
      <c r="AZ471" s="466">
        <f>IF(AV470&lt;=設定シート!C$85,AH471,IF(AND(AV470&gt;=設定シート!E$85,AV470&lt;=設定シート!G$85),AH471*105/108,AH471))</f>
        <v>0</v>
      </c>
      <c r="BA471" s="465"/>
      <c r="BB471" s="466">
        <f>IF($AL471="賃金で算定",0,INT(AY471*$AL471/100))</f>
        <v>0</v>
      </c>
      <c r="BC471" s="466">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8"/>
      <c r="P472" s="736" t="s">
        <v>39</v>
      </c>
      <c r="Q472" s="759"/>
      <c r="R472" s="736" t="s">
        <v>9</v>
      </c>
      <c r="S472" s="760"/>
      <c r="T472" s="944" t="s">
        <v>41</v>
      </c>
      <c r="U472" s="1043"/>
      <c r="V472" s="945"/>
      <c r="W472" s="946"/>
      <c r="X472" s="946"/>
      <c r="Y472" s="799"/>
      <c r="Z472" s="776"/>
      <c r="AA472" s="777"/>
      <c r="AB472" s="777"/>
      <c r="AC472" s="775"/>
      <c r="AD472" s="776"/>
      <c r="AE472" s="777"/>
      <c r="AF472" s="777"/>
      <c r="AG472" s="778"/>
      <c r="AH472" s="947">
        <f>IF(V472="賃金で算定",V473+Z473-AD473,0)</f>
        <v>0</v>
      </c>
      <c r="AI472" s="948"/>
      <c r="AJ472" s="948"/>
      <c r="AK472" s="949"/>
      <c r="AL472" s="765"/>
      <c r="AM472" s="766"/>
      <c r="AN472" s="827"/>
      <c r="AO472" s="828"/>
      <c r="AP472" s="828"/>
      <c r="AQ472" s="828"/>
      <c r="AR472" s="828"/>
      <c r="AS472" s="779"/>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7"/>
      <c r="AZ472" s="768"/>
      <c r="BA472" s="769">
        <f t="shared" ref="BA472" si="250">AN472</f>
        <v>0</v>
      </c>
      <c r="BB472" s="768"/>
      <c r="BC472" s="768"/>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8</v>
      </c>
      <c r="Q473" s="23"/>
      <c r="R473" s="11" t="s">
        <v>9</v>
      </c>
      <c r="S473" s="220"/>
      <c r="T473" s="950" t="s">
        <v>29</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90"/>
      <c r="AV473" s="24"/>
      <c r="AW473" s="25"/>
      <c r="AY473" s="467">
        <f t="shared" ref="AY473" si="251">AH473</f>
        <v>0</v>
      </c>
      <c r="AZ473" s="466">
        <f>IF(AV472&lt;=設定シート!C$85,AH473,IF(AND(AV472&gt;=設定シート!E$85,AV472&lt;=設定シート!G$85),AH473*105/108,AH473))</f>
        <v>0</v>
      </c>
      <c r="BA473" s="465"/>
      <c r="BB473" s="466">
        <f t="shared" ref="BB473" si="252">IF($AL473="賃金で算定",0,INT(AY473*$AL473/100))</f>
        <v>0</v>
      </c>
      <c r="BC473" s="466">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8"/>
      <c r="P474" s="736" t="s">
        <v>39</v>
      </c>
      <c r="Q474" s="759"/>
      <c r="R474" s="736" t="s">
        <v>9</v>
      </c>
      <c r="S474" s="760"/>
      <c r="T474" s="944" t="s">
        <v>41</v>
      </c>
      <c r="U474" s="1043"/>
      <c r="V474" s="945"/>
      <c r="W474" s="946"/>
      <c r="X474" s="946"/>
      <c r="Y474" s="799"/>
      <c r="Z474" s="776"/>
      <c r="AA474" s="777"/>
      <c r="AB474" s="777"/>
      <c r="AC474" s="775"/>
      <c r="AD474" s="776"/>
      <c r="AE474" s="777"/>
      <c r="AF474" s="777"/>
      <c r="AG474" s="778"/>
      <c r="AH474" s="947">
        <f>IF(V474="賃金で算定",V475+Z475-AD475,0)</f>
        <v>0</v>
      </c>
      <c r="AI474" s="948"/>
      <c r="AJ474" s="948"/>
      <c r="AK474" s="949"/>
      <c r="AL474" s="765"/>
      <c r="AM474" s="766"/>
      <c r="AN474" s="827"/>
      <c r="AO474" s="828"/>
      <c r="AP474" s="828"/>
      <c r="AQ474" s="828"/>
      <c r="AR474" s="828"/>
      <c r="AS474" s="779"/>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7"/>
      <c r="AZ474" s="768"/>
      <c r="BA474" s="769">
        <f t="shared" ref="BA474" si="253">AN474</f>
        <v>0</v>
      </c>
      <c r="BB474" s="768"/>
      <c r="BC474" s="768"/>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8</v>
      </c>
      <c r="Q475" s="23"/>
      <c r="R475" s="11" t="s">
        <v>9</v>
      </c>
      <c r="S475" s="220"/>
      <c r="T475" s="950" t="s">
        <v>29</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90"/>
      <c r="AV475" s="24"/>
      <c r="AW475" s="25"/>
      <c r="AY475" s="467">
        <f t="shared" ref="AY475" si="254">AH475</f>
        <v>0</v>
      </c>
      <c r="AZ475" s="466">
        <f>IF(AV474&lt;=設定シート!C$85,AH475,IF(AND(AV474&gt;=設定シート!E$85,AV474&lt;=設定シート!G$85),AH475*105/108,AH475))</f>
        <v>0</v>
      </c>
      <c r="BA475" s="465"/>
      <c r="BB475" s="466">
        <f t="shared" ref="BB475" si="255">IF($AL475="賃金で算定",0,INT(AY475*$AL475/100))</f>
        <v>0</v>
      </c>
      <c r="BC475" s="466">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8"/>
      <c r="P476" s="736" t="s">
        <v>39</v>
      </c>
      <c r="Q476" s="759"/>
      <c r="R476" s="736" t="s">
        <v>9</v>
      </c>
      <c r="S476" s="760"/>
      <c r="T476" s="944" t="s">
        <v>41</v>
      </c>
      <c r="U476" s="1043"/>
      <c r="V476" s="945"/>
      <c r="W476" s="946"/>
      <c r="X476" s="946"/>
      <c r="Y476" s="29"/>
      <c r="Z476" s="782"/>
      <c r="AA476" s="688"/>
      <c r="AB476" s="688"/>
      <c r="AC476" s="21"/>
      <c r="AD476" s="782"/>
      <c r="AE476" s="688"/>
      <c r="AF476" s="688"/>
      <c r="AG476" s="783"/>
      <c r="AH476" s="947">
        <f>IF(V476="賃金で算定",V477+Z477-AD477,0)</f>
        <v>0</v>
      </c>
      <c r="AI476" s="948"/>
      <c r="AJ476" s="948"/>
      <c r="AK476" s="949"/>
      <c r="AL476" s="765"/>
      <c r="AM476" s="766"/>
      <c r="AN476" s="827"/>
      <c r="AO476" s="828"/>
      <c r="AP476" s="828"/>
      <c r="AQ476" s="828"/>
      <c r="AR476" s="828"/>
      <c r="AS476" s="779"/>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7"/>
      <c r="AZ476" s="768"/>
      <c r="BA476" s="769">
        <f t="shared" ref="BA476" si="256">AN476</f>
        <v>0</v>
      </c>
      <c r="BB476" s="768"/>
      <c r="BC476" s="768"/>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8</v>
      </c>
      <c r="Q477" s="23"/>
      <c r="R477" s="11" t="s">
        <v>9</v>
      </c>
      <c r="S477" s="220"/>
      <c r="T477" s="950" t="s">
        <v>29</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90"/>
      <c r="AV477" s="24"/>
      <c r="AW477" s="25"/>
      <c r="AY477" s="467">
        <f t="shared" ref="AY477" si="257">AH477</f>
        <v>0</v>
      </c>
      <c r="AZ477" s="466">
        <f>IF(AV476&lt;=設定シート!C$85,AH477,IF(AND(AV476&gt;=設定シート!E$85,AV476&lt;=設定シート!G$85),AH477*105/108,AH477))</f>
        <v>0</v>
      </c>
      <c r="BA477" s="465"/>
      <c r="BB477" s="466">
        <f t="shared" ref="BB477" si="258">IF($AL477="賃金で算定",0,INT(AY477*$AL477/100))</f>
        <v>0</v>
      </c>
      <c r="BC477" s="466">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8"/>
      <c r="P478" s="736" t="s">
        <v>39</v>
      </c>
      <c r="Q478" s="759"/>
      <c r="R478" s="736" t="s">
        <v>9</v>
      </c>
      <c r="S478" s="760"/>
      <c r="T478" s="944" t="s">
        <v>41</v>
      </c>
      <c r="U478" s="1043"/>
      <c r="V478" s="945"/>
      <c r="W478" s="946"/>
      <c r="X478" s="946"/>
      <c r="Y478" s="799"/>
      <c r="Z478" s="776"/>
      <c r="AA478" s="777"/>
      <c r="AB478" s="777"/>
      <c r="AC478" s="775"/>
      <c r="AD478" s="776"/>
      <c r="AE478" s="777"/>
      <c r="AF478" s="777"/>
      <c r="AG478" s="778"/>
      <c r="AH478" s="947">
        <f>IF(V478="賃金で算定",V479+Z479-AD479,0)</f>
        <v>0</v>
      </c>
      <c r="AI478" s="948"/>
      <c r="AJ478" s="948"/>
      <c r="AK478" s="949"/>
      <c r="AL478" s="765"/>
      <c r="AM478" s="766"/>
      <c r="AN478" s="827"/>
      <c r="AO478" s="828"/>
      <c r="AP478" s="828"/>
      <c r="AQ478" s="828"/>
      <c r="AR478" s="828"/>
      <c r="AS478" s="779"/>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7"/>
      <c r="AZ478" s="768"/>
      <c r="BA478" s="769">
        <f t="shared" ref="BA478" si="259">AN478</f>
        <v>0</v>
      </c>
      <c r="BB478" s="768"/>
      <c r="BC478" s="768"/>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8</v>
      </c>
      <c r="Q479" s="23"/>
      <c r="R479" s="11" t="s">
        <v>9</v>
      </c>
      <c r="S479" s="220"/>
      <c r="T479" s="950" t="s">
        <v>29</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90"/>
      <c r="AV479" s="24"/>
      <c r="AW479" s="25"/>
      <c r="AY479" s="467">
        <f t="shared" ref="AY479" si="260">AH479</f>
        <v>0</v>
      </c>
      <c r="AZ479" s="466">
        <f>IF(AV478&lt;=設定シート!C$85,AH479,IF(AND(AV478&gt;=設定シート!E$85,AV478&lt;=設定シート!G$85),AH479*105/108,AH479))</f>
        <v>0</v>
      </c>
      <c r="BA479" s="465"/>
      <c r="BB479" s="466">
        <f t="shared" ref="BB479" si="261">IF($AL479="賃金で算定",0,INT(AY479*$AL479/100))</f>
        <v>0</v>
      </c>
      <c r="BC479" s="466">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8"/>
      <c r="P480" s="736" t="s">
        <v>39</v>
      </c>
      <c r="Q480" s="759"/>
      <c r="R480" s="736" t="s">
        <v>9</v>
      </c>
      <c r="S480" s="760"/>
      <c r="T480" s="944" t="s">
        <v>41</v>
      </c>
      <c r="U480" s="1043"/>
      <c r="V480" s="945"/>
      <c r="W480" s="946"/>
      <c r="X480" s="946"/>
      <c r="Y480" s="799"/>
      <c r="Z480" s="776"/>
      <c r="AA480" s="777"/>
      <c r="AB480" s="777"/>
      <c r="AC480" s="775"/>
      <c r="AD480" s="776"/>
      <c r="AE480" s="777"/>
      <c r="AF480" s="777"/>
      <c r="AG480" s="778"/>
      <c r="AH480" s="947">
        <f>IF(V480="賃金で算定",V481+Z481-AD481,0)</f>
        <v>0</v>
      </c>
      <c r="AI480" s="948"/>
      <c r="AJ480" s="948"/>
      <c r="AK480" s="949"/>
      <c r="AL480" s="765"/>
      <c r="AM480" s="766"/>
      <c r="AN480" s="827"/>
      <c r="AO480" s="828"/>
      <c r="AP480" s="828"/>
      <c r="AQ480" s="828"/>
      <c r="AR480" s="828"/>
      <c r="AS480" s="779"/>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7"/>
      <c r="AZ480" s="768"/>
      <c r="BA480" s="769">
        <f t="shared" ref="BA480" si="262">AN480</f>
        <v>0</v>
      </c>
      <c r="BB480" s="768"/>
      <c r="BC480" s="768"/>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8</v>
      </c>
      <c r="Q481" s="23"/>
      <c r="R481" s="11" t="s">
        <v>9</v>
      </c>
      <c r="S481" s="220"/>
      <c r="T481" s="950" t="s">
        <v>29</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90"/>
      <c r="AV481" s="24"/>
      <c r="AW481" s="25"/>
      <c r="AY481" s="467">
        <f t="shared" ref="AY481" si="263">AH481</f>
        <v>0</v>
      </c>
      <c r="AZ481" s="466">
        <f>IF(AV480&lt;=設定シート!C$85,AH481,IF(AND(AV480&gt;=設定シート!E$85,AV480&lt;=設定シート!G$85),AH481*105/108,AH481))</f>
        <v>0</v>
      </c>
      <c r="BA481" s="465"/>
      <c r="BB481" s="466">
        <f t="shared" ref="BB481" si="264">IF($AL481="賃金で算定",0,INT(AY481*$AL481/100))</f>
        <v>0</v>
      </c>
      <c r="BC481" s="466">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8"/>
      <c r="P482" s="736" t="s">
        <v>39</v>
      </c>
      <c r="Q482" s="759"/>
      <c r="R482" s="736" t="s">
        <v>9</v>
      </c>
      <c r="S482" s="760"/>
      <c r="T482" s="944" t="s">
        <v>41</v>
      </c>
      <c r="U482" s="1043"/>
      <c r="V482" s="945"/>
      <c r="W482" s="946"/>
      <c r="X482" s="946"/>
      <c r="Y482" s="799"/>
      <c r="Z482" s="776"/>
      <c r="AA482" s="777"/>
      <c r="AB482" s="777"/>
      <c r="AC482" s="775"/>
      <c r="AD482" s="776"/>
      <c r="AE482" s="777"/>
      <c r="AF482" s="777"/>
      <c r="AG482" s="778"/>
      <c r="AH482" s="947">
        <f>IF(V482="賃金で算定",V483+Z483-AD483,0)</f>
        <v>0</v>
      </c>
      <c r="AI482" s="948"/>
      <c r="AJ482" s="948"/>
      <c r="AK482" s="949"/>
      <c r="AL482" s="765"/>
      <c r="AM482" s="766"/>
      <c r="AN482" s="827"/>
      <c r="AO482" s="828"/>
      <c r="AP482" s="828"/>
      <c r="AQ482" s="828"/>
      <c r="AR482" s="828"/>
      <c r="AS482" s="779"/>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7"/>
      <c r="AZ482" s="768"/>
      <c r="BA482" s="769">
        <f t="shared" ref="BA482" si="265">AN482</f>
        <v>0</v>
      </c>
      <c r="BB482" s="768"/>
      <c r="BC482" s="768"/>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8</v>
      </c>
      <c r="Q483" s="23"/>
      <c r="R483" s="11" t="s">
        <v>9</v>
      </c>
      <c r="S483" s="220"/>
      <c r="T483" s="950" t="s">
        <v>29</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90"/>
      <c r="AV483" s="24"/>
      <c r="AW483" s="25"/>
      <c r="AY483" s="467">
        <f t="shared" ref="AY483" si="266">AH483</f>
        <v>0</v>
      </c>
      <c r="AZ483" s="466">
        <f>IF(AV482&lt;=設定シート!C$85,AH483,IF(AND(AV482&gt;=設定シート!E$85,AV482&lt;=設定シート!G$85),AH483*105/108,AH483))</f>
        <v>0</v>
      </c>
      <c r="BA483" s="465"/>
      <c r="BB483" s="466">
        <f t="shared" ref="BB483" si="267">IF($AL483="賃金で算定",0,INT(AY483*$AL483/100))</f>
        <v>0</v>
      </c>
      <c r="BC483" s="466">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8"/>
      <c r="P484" s="736" t="s">
        <v>39</v>
      </c>
      <c r="Q484" s="759"/>
      <c r="R484" s="736" t="s">
        <v>9</v>
      </c>
      <c r="S484" s="760"/>
      <c r="T484" s="944" t="s">
        <v>41</v>
      </c>
      <c r="U484" s="1043"/>
      <c r="V484" s="945"/>
      <c r="W484" s="946"/>
      <c r="X484" s="946"/>
      <c r="Y484" s="799"/>
      <c r="Z484" s="776"/>
      <c r="AA484" s="777"/>
      <c r="AB484" s="777"/>
      <c r="AC484" s="775"/>
      <c r="AD484" s="776"/>
      <c r="AE484" s="777"/>
      <c r="AF484" s="777"/>
      <c r="AG484" s="778"/>
      <c r="AH484" s="947">
        <f>IF(V484="賃金で算定",V485+Z485-AD485,0)</f>
        <v>0</v>
      </c>
      <c r="AI484" s="948"/>
      <c r="AJ484" s="948"/>
      <c r="AK484" s="949"/>
      <c r="AL484" s="765"/>
      <c r="AM484" s="766"/>
      <c r="AN484" s="827"/>
      <c r="AO484" s="828"/>
      <c r="AP484" s="828"/>
      <c r="AQ484" s="828"/>
      <c r="AR484" s="828"/>
      <c r="AS484" s="779"/>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7"/>
      <c r="AZ484" s="768"/>
      <c r="BA484" s="769">
        <f t="shared" ref="BA484" si="268">AN484</f>
        <v>0</v>
      </c>
      <c r="BB484" s="768"/>
      <c r="BC484" s="768"/>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8</v>
      </c>
      <c r="Q485" s="23"/>
      <c r="R485" s="11" t="s">
        <v>9</v>
      </c>
      <c r="S485" s="220"/>
      <c r="T485" s="950" t="s">
        <v>29</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90"/>
      <c r="AV485" s="24"/>
      <c r="AW485" s="25"/>
      <c r="AY485" s="467">
        <f t="shared" ref="AY485" si="269">AH485</f>
        <v>0</v>
      </c>
      <c r="AZ485" s="466">
        <f>IF(AV484&lt;=設定シート!C$85,AH485,IF(AND(AV484&gt;=設定シート!E$85,AV484&lt;=設定シート!G$85),AH485*105/108,AH485))</f>
        <v>0</v>
      </c>
      <c r="BA485" s="465"/>
      <c r="BB485" s="466">
        <f t="shared" ref="BB485" si="270">IF($AL485="賃金で算定",0,INT(AY485*$AL485/100))</f>
        <v>0</v>
      </c>
      <c r="BC485" s="466">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8"/>
      <c r="P486" s="736" t="s">
        <v>39</v>
      </c>
      <c r="Q486" s="759"/>
      <c r="R486" s="736" t="s">
        <v>9</v>
      </c>
      <c r="S486" s="760"/>
      <c r="T486" s="944" t="s">
        <v>41</v>
      </c>
      <c r="U486" s="1043"/>
      <c r="V486" s="945"/>
      <c r="W486" s="946"/>
      <c r="X486" s="946"/>
      <c r="Y486" s="799"/>
      <c r="Z486" s="776"/>
      <c r="AA486" s="777"/>
      <c r="AB486" s="777"/>
      <c r="AC486" s="775"/>
      <c r="AD486" s="776"/>
      <c r="AE486" s="777"/>
      <c r="AF486" s="777"/>
      <c r="AG486" s="778"/>
      <c r="AH486" s="947">
        <f>IF(V486="賃金で算定",V487+Z487-AD487,0)</f>
        <v>0</v>
      </c>
      <c r="AI486" s="948"/>
      <c r="AJ486" s="948"/>
      <c r="AK486" s="949"/>
      <c r="AL486" s="765"/>
      <c r="AM486" s="766"/>
      <c r="AN486" s="827"/>
      <c r="AO486" s="828"/>
      <c r="AP486" s="828"/>
      <c r="AQ486" s="828"/>
      <c r="AR486" s="828"/>
      <c r="AS486" s="779"/>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7"/>
      <c r="AZ486" s="768"/>
      <c r="BA486" s="769">
        <f t="shared" ref="BA486" si="271">AN486</f>
        <v>0</v>
      </c>
      <c r="BB486" s="768"/>
      <c r="BC486" s="768"/>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8</v>
      </c>
      <c r="Q487" s="23"/>
      <c r="R487" s="11" t="s">
        <v>9</v>
      </c>
      <c r="S487" s="220"/>
      <c r="T487" s="950" t="s">
        <v>29</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90"/>
      <c r="AV487" s="24"/>
      <c r="AW487" s="25"/>
      <c r="AY487" s="467">
        <f t="shared" ref="AY487" si="272">AH487</f>
        <v>0</v>
      </c>
      <c r="AZ487" s="466">
        <f>IF(AV486&lt;=設定シート!C$85,AH487,IF(AND(AV486&gt;=設定シート!E$85,AV486&lt;=設定シート!G$85),AH487*105/108,AH487))</f>
        <v>0</v>
      </c>
      <c r="BA487" s="465"/>
      <c r="BB487" s="466">
        <f t="shared" ref="BB487" si="273">IF($AL487="賃金で算定",0,INT(AY487*$AL487/100))</f>
        <v>0</v>
      </c>
      <c r="BC487" s="466">
        <f>IF(AY487=AZ487,BB487,AZ487*$AL487/100)</f>
        <v>0</v>
      </c>
      <c r="BL487" s="22">
        <f>IF(AY487=AZ487,0,1)</f>
        <v>0</v>
      </c>
      <c r="BM487" s="22" t="str">
        <f>IF(BL487=1,AL487,"")</f>
        <v/>
      </c>
    </row>
    <row r="488" spans="2:74" ht="18" customHeight="1">
      <c r="B488" s="839" t="s">
        <v>865</v>
      </c>
      <c r="C488" s="956"/>
      <c r="D488" s="956"/>
      <c r="E488" s="957"/>
      <c r="F488" s="1037"/>
      <c r="G488" s="965"/>
      <c r="H488" s="965"/>
      <c r="I488" s="965"/>
      <c r="J488" s="965"/>
      <c r="K488" s="965"/>
      <c r="L488" s="965"/>
      <c r="M488" s="965"/>
      <c r="N488" s="966"/>
      <c r="O488" s="839" t="s">
        <v>866</v>
      </c>
      <c r="P488" s="956"/>
      <c r="Q488" s="956"/>
      <c r="R488" s="956"/>
      <c r="S488" s="956"/>
      <c r="T488" s="956"/>
      <c r="U488" s="957"/>
      <c r="V488" s="1040">
        <f>AH488</f>
        <v>0</v>
      </c>
      <c r="W488" s="1041"/>
      <c r="X488" s="1041"/>
      <c r="Y488" s="1042"/>
      <c r="Z488" s="776"/>
      <c r="AA488" s="777"/>
      <c r="AB488" s="777"/>
      <c r="AC488" s="775"/>
      <c r="AD488" s="776"/>
      <c r="AE488" s="777"/>
      <c r="AF488" s="777"/>
      <c r="AG488" s="775"/>
      <c r="AH488" s="947">
        <f>AH470+AH472+AH474+AH476+AH478+AH480+AH482+AH484+AH486</f>
        <v>0</v>
      </c>
      <c r="AI488" s="948"/>
      <c r="AJ488" s="948"/>
      <c r="AK488" s="949"/>
      <c r="AL488" s="743"/>
      <c r="AM488" s="745"/>
      <c r="AN488" s="947">
        <f>AN470+AN472+AN474+AN476+AN478+AN480+AN482+AN484+AN486</f>
        <v>0</v>
      </c>
      <c r="AO488" s="948"/>
      <c r="AP488" s="948"/>
      <c r="AQ488" s="948"/>
      <c r="AR488" s="948"/>
      <c r="AS488" s="779"/>
      <c r="AW488" s="25"/>
      <c r="AY488" s="767"/>
      <c r="AZ488" s="784"/>
      <c r="BA488" s="785">
        <f>BA470+BA472+BA474+BA476+BA478+BA480+BA482+BA484+BA486</f>
        <v>0</v>
      </c>
      <c r="BB488" s="769">
        <f>BB471+BB473+BB475+BB477+BB479+BB481+BB483+BB485+BB487</f>
        <v>0</v>
      </c>
      <c r="BC488" s="769">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7"/>
      <c r="AM489" s="748"/>
      <c r="AN489" s="951">
        <f>BB489</f>
        <v>0</v>
      </c>
      <c r="AO489" s="930"/>
      <c r="AP489" s="930"/>
      <c r="AQ489" s="930"/>
      <c r="AR489" s="930"/>
      <c r="AS489" s="800"/>
      <c r="AW489" s="25"/>
      <c r="AY489" s="786">
        <f>AY471+AY473+AY475+AY477+AY479+AY481+AY483+AY485+AY487</f>
        <v>0</v>
      </c>
      <c r="AZ489" s="787"/>
      <c r="BA489" s="787"/>
      <c r="BB489" s="788">
        <f>BB488</f>
        <v>0</v>
      </c>
      <c r="BC489" s="789"/>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91"/>
      <c r="AM490" s="692"/>
      <c r="AN490" s="934">
        <f>BC490</f>
        <v>0</v>
      </c>
      <c r="AO490" s="935"/>
      <c r="AP490" s="935"/>
      <c r="AQ490" s="935"/>
      <c r="AR490" s="935"/>
      <c r="AS490" s="690"/>
      <c r="AU490" s="222"/>
      <c r="AW490" s="25"/>
      <c r="AY490" s="469"/>
      <c r="AZ490" s="470">
        <f>IF(AZ471+AZ473+AZ475+AZ477+AZ479+AZ481+AZ483+AZ485+AZ487=AY489,0,ROUNDDOWN(AZ471+AZ473+AZ475+AZ477+AZ479+AZ481+AZ483+AZ485+AZ487,0))</f>
        <v>0</v>
      </c>
      <c r="BA490" s="468"/>
      <c r="BB490" s="468"/>
      <c r="BC490" s="470">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43</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893</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3"/>
      <c r="AN502" s="703"/>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10</v>
      </c>
      <c r="C504" s="836"/>
      <c r="D504" s="836"/>
      <c r="E504" s="836"/>
      <c r="F504" s="836"/>
      <c r="G504" s="836"/>
      <c r="H504" s="836"/>
      <c r="I504" s="836"/>
      <c r="J504" s="840" t="s">
        <v>18</v>
      </c>
      <c r="K504" s="840"/>
      <c r="L504" s="729" t="s">
        <v>11</v>
      </c>
      <c r="M504" s="840" t="s">
        <v>19</v>
      </c>
      <c r="N504" s="840"/>
      <c r="O504" s="841" t="s">
        <v>20</v>
      </c>
      <c r="P504" s="840"/>
      <c r="Q504" s="840"/>
      <c r="R504" s="840"/>
      <c r="S504" s="840"/>
      <c r="T504" s="840"/>
      <c r="U504" s="840" t="s">
        <v>21</v>
      </c>
      <c r="V504" s="840"/>
      <c r="W504" s="840"/>
      <c r="AD504" s="11"/>
      <c r="AE504" s="11"/>
      <c r="AF504" s="11"/>
      <c r="AG504" s="11"/>
      <c r="AH504" s="11"/>
      <c r="AI504" s="11"/>
      <c r="AJ504" s="11"/>
      <c r="AL504" s="981">
        <f>$AL$9</f>
        <v>0</v>
      </c>
      <c r="AM504" s="843"/>
      <c r="AN504" s="914" t="s">
        <v>12</v>
      </c>
      <c r="AO504" s="914"/>
      <c r="AP504" s="843">
        <v>13</v>
      </c>
      <c r="AQ504" s="843"/>
      <c r="AR504" s="914" t="s">
        <v>13</v>
      </c>
      <c r="AS504" s="917"/>
      <c r="AW504" s="25"/>
    </row>
    <row r="505" spans="2:74"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44</v>
      </c>
      <c r="C508" s="891"/>
      <c r="D508" s="891"/>
      <c r="E508" s="891"/>
      <c r="F508" s="891"/>
      <c r="G508" s="891"/>
      <c r="H508" s="891"/>
      <c r="I508" s="892"/>
      <c r="J508" s="890" t="s">
        <v>14</v>
      </c>
      <c r="K508" s="891"/>
      <c r="L508" s="891"/>
      <c r="M508" s="891"/>
      <c r="N508" s="899"/>
      <c r="O508" s="902" t="s">
        <v>45</v>
      </c>
      <c r="P508" s="891"/>
      <c r="Q508" s="891"/>
      <c r="R508" s="891"/>
      <c r="S508" s="891"/>
      <c r="T508" s="891"/>
      <c r="U508" s="892"/>
      <c r="V508" s="730" t="s">
        <v>876</v>
      </c>
      <c r="W508" s="731"/>
      <c r="X508" s="731"/>
      <c r="Y508" s="905" t="s">
        <v>877</v>
      </c>
      <c r="Z508" s="905"/>
      <c r="AA508" s="905"/>
      <c r="AB508" s="905"/>
      <c r="AC508" s="905"/>
      <c r="AD508" s="905"/>
      <c r="AE508" s="905"/>
      <c r="AF508" s="905"/>
      <c r="AG508" s="905"/>
      <c r="AH508" s="905"/>
      <c r="AI508" s="731"/>
      <c r="AJ508" s="731"/>
      <c r="AK508" s="732"/>
      <c r="AL508" s="1034" t="s">
        <v>524</v>
      </c>
      <c r="AM508" s="1034"/>
      <c r="AN508" s="906" t="s">
        <v>878</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15</v>
      </c>
      <c r="W509" s="1044"/>
      <c r="X509" s="1044"/>
      <c r="Y509" s="1045"/>
      <c r="Z509" s="858" t="s">
        <v>24</v>
      </c>
      <c r="AA509" s="859"/>
      <c r="AB509" s="859"/>
      <c r="AC509" s="860"/>
      <c r="AD509" s="1049" t="s">
        <v>25</v>
      </c>
      <c r="AE509" s="1050"/>
      <c r="AF509" s="1050"/>
      <c r="AG509" s="1051"/>
      <c r="AH509" s="870" t="s">
        <v>174</v>
      </c>
      <c r="AI509" s="871"/>
      <c r="AJ509" s="871"/>
      <c r="AK509" s="872"/>
      <c r="AL509" s="1035" t="s">
        <v>525</v>
      </c>
      <c r="AM509" s="1035"/>
      <c r="AN509" s="880" t="s">
        <v>27</v>
      </c>
      <c r="AO509" s="881"/>
      <c r="AP509" s="881"/>
      <c r="AQ509" s="881"/>
      <c r="AR509" s="882"/>
      <c r="AS509" s="883"/>
      <c r="AW509" s="25"/>
      <c r="AY509" s="754" t="s">
        <v>551</v>
      </c>
      <c r="AZ509" s="754" t="s">
        <v>551</v>
      </c>
      <c r="BA509" s="754" t="s">
        <v>549</v>
      </c>
      <c r="BB509" s="884" t="s">
        <v>550</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4"/>
      <c r="AZ510" s="465" t="s">
        <v>545</v>
      </c>
      <c r="BA510" s="465" t="s">
        <v>548</v>
      </c>
      <c r="BB510" s="755" t="s">
        <v>546</v>
      </c>
      <c r="BC510" s="465" t="s">
        <v>545</v>
      </c>
      <c r="BL510" s="22" t="s">
        <v>556</v>
      </c>
      <c r="BM510" s="22" t="s">
        <v>260</v>
      </c>
    </row>
    <row r="511" spans="2:74" ht="18" customHeight="1">
      <c r="B511" s="936"/>
      <c r="C511" s="937"/>
      <c r="D511" s="937"/>
      <c r="E511" s="937"/>
      <c r="F511" s="937"/>
      <c r="G511" s="937"/>
      <c r="H511" s="937"/>
      <c r="I511" s="938"/>
      <c r="J511" s="936"/>
      <c r="K511" s="937"/>
      <c r="L511" s="937"/>
      <c r="M511" s="937"/>
      <c r="N511" s="942"/>
      <c r="O511" s="758"/>
      <c r="P511" s="736" t="s">
        <v>39</v>
      </c>
      <c r="Q511" s="759"/>
      <c r="R511" s="736" t="s">
        <v>9</v>
      </c>
      <c r="S511" s="760"/>
      <c r="T511" s="944" t="s">
        <v>47</v>
      </c>
      <c r="U511" s="1043"/>
      <c r="V511" s="945"/>
      <c r="W511" s="946"/>
      <c r="X511" s="946"/>
      <c r="Y511" s="794" t="s">
        <v>16</v>
      </c>
      <c r="Z511" s="762"/>
      <c r="AA511" s="763"/>
      <c r="AB511" s="763"/>
      <c r="AC511" s="761" t="s">
        <v>16</v>
      </c>
      <c r="AD511" s="762"/>
      <c r="AE511" s="763"/>
      <c r="AF511" s="763"/>
      <c r="AG511" s="764" t="s">
        <v>16</v>
      </c>
      <c r="AH511" s="947">
        <f>IF(V511="賃金で算定",V512+Z512-AD512,0)</f>
        <v>0</v>
      </c>
      <c r="AI511" s="948"/>
      <c r="AJ511" s="948"/>
      <c r="AK511" s="949"/>
      <c r="AL511" s="765"/>
      <c r="AM511" s="766"/>
      <c r="AN511" s="827"/>
      <c r="AO511" s="828"/>
      <c r="AP511" s="828"/>
      <c r="AQ511" s="828"/>
      <c r="AR511" s="828"/>
      <c r="AS511" s="764" t="s">
        <v>16</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7"/>
      <c r="AZ511" s="768"/>
      <c r="BA511" s="769">
        <f>AN511</f>
        <v>0</v>
      </c>
      <c r="BB511" s="768"/>
      <c r="BC511" s="768"/>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8</v>
      </c>
      <c r="Q512" s="23"/>
      <c r="R512" s="11" t="s">
        <v>9</v>
      </c>
      <c r="S512" s="220"/>
      <c r="T512" s="950" t="s">
        <v>29</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90"/>
      <c r="AV512" s="24"/>
      <c r="AW512" s="25"/>
      <c r="AY512" s="467">
        <f>AH512</f>
        <v>0</v>
      </c>
      <c r="AZ512" s="466">
        <f>IF(AV511&lt;=設定シート!C$85,AH512,IF(AND(AV511&gt;=設定シート!E$85,AV511&lt;=設定シート!G$85),AH512*105/108,AH512))</f>
        <v>0</v>
      </c>
      <c r="BA512" s="465"/>
      <c r="BB512" s="466">
        <f>IF($AL512="賃金で算定",0,INT(AY512*$AL512/100))</f>
        <v>0</v>
      </c>
      <c r="BC512" s="466">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8"/>
      <c r="P513" s="736" t="s">
        <v>39</v>
      </c>
      <c r="Q513" s="759"/>
      <c r="R513" s="736" t="s">
        <v>9</v>
      </c>
      <c r="S513" s="760"/>
      <c r="T513" s="944" t="s">
        <v>41</v>
      </c>
      <c r="U513" s="1043"/>
      <c r="V513" s="945"/>
      <c r="W513" s="946"/>
      <c r="X513" s="946"/>
      <c r="Y513" s="799"/>
      <c r="Z513" s="776"/>
      <c r="AA513" s="777"/>
      <c r="AB513" s="777"/>
      <c r="AC513" s="775"/>
      <c r="AD513" s="776"/>
      <c r="AE513" s="777"/>
      <c r="AF513" s="777"/>
      <c r="AG513" s="778"/>
      <c r="AH513" s="947">
        <f>IF(V513="賃金で算定",V514+Z514-AD514,0)</f>
        <v>0</v>
      </c>
      <c r="AI513" s="948"/>
      <c r="AJ513" s="948"/>
      <c r="AK513" s="949"/>
      <c r="AL513" s="765"/>
      <c r="AM513" s="766"/>
      <c r="AN513" s="827"/>
      <c r="AO513" s="828"/>
      <c r="AP513" s="828"/>
      <c r="AQ513" s="828"/>
      <c r="AR513" s="828"/>
      <c r="AS513" s="779"/>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7"/>
      <c r="AZ513" s="768"/>
      <c r="BA513" s="769">
        <f t="shared" ref="BA513" si="274">AN513</f>
        <v>0</v>
      </c>
      <c r="BB513" s="768"/>
      <c r="BC513" s="768"/>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8</v>
      </c>
      <c r="Q514" s="23"/>
      <c r="R514" s="11" t="s">
        <v>9</v>
      </c>
      <c r="S514" s="220"/>
      <c r="T514" s="950" t="s">
        <v>29</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90"/>
      <c r="AV514" s="24"/>
      <c r="AW514" s="25"/>
      <c r="AY514" s="467">
        <f t="shared" ref="AY514" si="275">AH514</f>
        <v>0</v>
      </c>
      <c r="AZ514" s="466">
        <f>IF(AV513&lt;=設定シート!C$85,AH514,IF(AND(AV513&gt;=設定シート!E$85,AV513&lt;=設定シート!G$85),AH514*105/108,AH514))</f>
        <v>0</v>
      </c>
      <c r="BA514" s="465"/>
      <c r="BB514" s="466">
        <f t="shared" ref="BB514" si="276">IF($AL514="賃金で算定",0,INT(AY514*$AL514/100))</f>
        <v>0</v>
      </c>
      <c r="BC514" s="466">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8"/>
      <c r="P515" s="736" t="s">
        <v>39</v>
      </c>
      <c r="Q515" s="759"/>
      <c r="R515" s="736" t="s">
        <v>9</v>
      </c>
      <c r="S515" s="760"/>
      <c r="T515" s="944" t="s">
        <v>41</v>
      </c>
      <c r="U515" s="1043"/>
      <c r="V515" s="945"/>
      <c r="W515" s="946"/>
      <c r="X515" s="946"/>
      <c r="Y515" s="799"/>
      <c r="Z515" s="776"/>
      <c r="AA515" s="777"/>
      <c r="AB515" s="777"/>
      <c r="AC515" s="775"/>
      <c r="AD515" s="776"/>
      <c r="AE515" s="777"/>
      <c r="AF515" s="777"/>
      <c r="AG515" s="778"/>
      <c r="AH515" s="947">
        <f>IF(V515="賃金で算定",V516+Z516-AD516,0)</f>
        <v>0</v>
      </c>
      <c r="AI515" s="948"/>
      <c r="AJ515" s="948"/>
      <c r="AK515" s="949"/>
      <c r="AL515" s="765"/>
      <c r="AM515" s="766"/>
      <c r="AN515" s="827"/>
      <c r="AO515" s="828"/>
      <c r="AP515" s="828"/>
      <c r="AQ515" s="828"/>
      <c r="AR515" s="828"/>
      <c r="AS515" s="779"/>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7"/>
      <c r="AZ515" s="768"/>
      <c r="BA515" s="769">
        <f t="shared" ref="BA515" si="277">AN515</f>
        <v>0</v>
      </c>
      <c r="BB515" s="768"/>
      <c r="BC515" s="768"/>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8</v>
      </c>
      <c r="Q516" s="23"/>
      <c r="R516" s="11" t="s">
        <v>9</v>
      </c>
      <c r="S516" s="220"/>
      <c r="T516" s="950" t="s">
        <v>29</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90"/>
      <c r="AV516" s="24"/>
      <c r="AW516" s="25"/>
      <c r="AY516" s="467">
        <f t="shared" ref="AY516" si="278">AH516</f>
        <v>0</v>
      </c>
      <c r="AZ516" s="466">
        <f>IF(AV515&lt;=設定シート!C$85,AH516,IF(AND(AV515&gt;=設定シート!E$85,AV515&lt;=設定シート!G$85),AH516*105/108,AH516))</f>
        <v>0</v>
      </c>
      <c r="BA516" s="465"/>
      <c r="BB516" s="466">
        <f t="shared" ref="BB516" si="279">IF($AL516="賃金で算定",0,INT(AY516*$AL516/100))</f>
        <v>0</v>
      </c>
      <c r="BC516" s="466">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8"/>
      <c r="P517" s="736" t="s">
        <v>39</v>
      </c>
      <c r="Q517" s="759"/>
      <c r="R517" s="736" t="s">
        <v>9</v>
      </c>
      <c r="S517" s="760"/>
      <c r="T517" s="944" t="s">
        <v>41</v>
      </c>
      <c r="U517" s="1043"/>
      <c r="V517" s="945"/>
      <c r="W517" s="946"/>
      <c r="X517" s="946"/>
      <c r="Y517" s="29"/>
      <c r="Z517" s="782"/>
      <c r="AA517" s="688"/>
      <c r="AB517" s="688"/>
      <c r="AC517" s="21"/>
      <c r="AD517" s="782"/>
      <c r="AE517" s="688"/>
      <c r="AF517" s="688"/>
      <c r="AG517" s="783"/>
      <c r="AH517" s="947">
        <f>IF(V517="賃金で算定",V518+Z518-AD518,0)</f>
        <v>0</v>
      </c>
      <c r="AI517" s="948"/>
      <c r="AJ517" s="948"/>
      <c r="AK517" s="949"/>
      <c r="AL517" s="765"/>
      <c r="AM517" s="766"/>
      <c r="AN517" s="827"/>
      <c r="AO517" s="828"/>
      <c r="AP517" s="828"/>
      <c r="AQ517" s="828"/>
      <c r="AR517" s="828"/>
      <c r="AS517" s="779"/>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7"/>
      <c r="AZ517" s="768"/>
      <c r="BA517" s="769">
        <f t="shared" ref="BA517" si="280">AN517</f>
        <v>0</v>
      </c>
      <c r="BB517" s="768"/>
      <c r="BC517" s="768"/>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8</v>
      </c>
      <c r="Q518" s="23"/>
      <c r="R518" s="11" t="s">
        <v>9</v>
      </c>
      <c r="S518" s="220"/>
      <c r="T518" s="950" t="s">
        <v>29</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90"/>
      <c r="AV518" s="24"/>
      <c r="AW518" s="25"/>
      <c r="AY518" s="467">
        <f t="shared" ref="AY518" si="281">AH518</f>
        <v>0</v>
      </c>
      <c r="AZ518" s="466">
        <f>IF(AV517&lt;=設定シート!C$85,AH518,IF(AND(AV517&gt;=設定シート!E$85,AV517&lt;=設定シート!G$85),AH518*105/108,AH518))</f>
        <v>0</v>
      </c>
      <c r="BA518" s="465"/>
      <c r="BB518" s="466">
        <f t="shared" ref="BB518" si="282">IF($AL518="賃金で算定",0,INT(AY518*$AL518/100))</f>
        <v>0</v>
      </c>
      <c r="BC518" s="466">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8"/>
      <c r="P519" s="736" t="s">
        <v>39</v>
      </c>
      <c r="Q519" s="759"/>
      <c r="R519" s="736" t="s">
        <v>9</v>
      </c>
      <c r="S519" s="760"/>
      <c r="T519" s="944" t="s">
        <v>41</v>
      </c>
      <c r="U519" s="1043"/>
      <c r="V519" s="945"/>
      <c r="W519" s="946"/>
      <c r="X519" s="946"/>
      <c r="Y519" s="799"/>
      <c r="Z519" s="776"/>
      <c r="AA519" s="777"/>
      <c r="AB519" s="777"/>
      <c r="AC519" s="775"/>
      <c r="AD519" s="776"/>
      <c r="AE519" s="777"/>
      <c r="AF519" s="777"/>
      <c r="AG519" s="778"/>
      <c r="AH519" s="947">
        <f>IF(V519="賃金で算定",V520+Z520-AD520,0)</f>
        <v>0</v>
      </c>
      <c r="AI519" s="948"/>
      <c r="AJ519" s="948"/>
      <c r="AK519" s="949"/>
      <c r="AL519" s="765"/>
      <c r="AM519" s="766"/>
      <c r="AN519" s="827"/>
      <c r="AO519" s="828"/>
      <c r="AP519" s="828"/>
      <c r="AQ519" s="828"/>
      <c r="AR519" s="828"/>
      <c r="AS519" s="779"/>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7"/>
      <c r="AZ519" s="768"/>
      <c r="BA519" s="769">
        <f t="shared" ref="BA519" si="283">AN519</f>
        <v>0</v>
      </c>
      <c r="BB519" s="768"/>
      <c r="BC519" s="768"/>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8</v>
      </c>
      <c r="Q520" s="23"/>
      <c r="R520" s="11" t="s">
        <v>9</v>
      </c>
      <c r="S520" s="220"/>
      <c r="T520" s="950" t="s">
        <v>29</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90"/>
      <c r="AV520" s="24"/>
      <c r="AW520" s="25"/>
      <c r="AY520" s="467">
        <f t="shared" ref="AY520" si="284">AH520</f>
        <v>0</v>
      </c>
      <c r="AZ520" s="466">
        <f>IF(AV519&lt;=設定シート!C$85,AH520,IF(AND(AV519&gt;=設定シート!E$85,AV519&lt;=設定シート!G$85),AH520*105/108,AH520))</f>
        <v>0</v>
      </c>
      <c r="BA520" s="465"/>
      <c r="BB520" s="466">
        <f t="shared" ref="BB520" si="285">IF($AL520="賃金で算定",0,INT(AY520*$AL520/100))</f>
        <v>0</v>
      </c>
      <c r="BC520" s="466">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8"/>
      <c r="P521" s="736" t="s">
        <v>39</v>
      </c>
      <c r="Q521" s="759"/>
      <c r="R521" s="736" t="s">
        <v>9</v>
      </c>
      <c r="S521" s="760"/>
      <c r="T521" s="944" t="s">
        <v>41</v>
      </c>
      <c r="U521" s="1043"/>
      <c r="V521" s="945"/>
      <c r="W521" s="946"/>
      <c r="X521" s="946"/>
      <c r="Y521" s="799"/>
      <c r="Z521" s="776"/>
      <c r="AA521" s="777"/>
      <c r="AB521" s="777"/>
      <c r="AC521" s="775"/>
      <c r="AD521" s="776"/>
      <c r="AE521" s="777"/>
      <c r="AF521" s="777"/>
      <c r="AG521" s="778"/>
      <c r="AH521" s="947">
        <f>IF(V521="賃金で算定",V522+Z522-AD522,0)</f>
        <v>0</v>
      </c>
      <c r="AI521" s="948"/>
      <c r="AJ521" s="948"/>
      <c r="AK521" s="949"/>
      <c r="AL521" s="765"/>
      <c r="AM521" s="766"/>
      <c r="AN521" s="827"/>
      <c r="AO521" s="828"/>
      <c r="AP521" s="828"/>
      <c r="AQ521" s="828"/>
      <c r="AR521" s="828"/>
      <c r="AS521" s="779"/>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7"/>
      <c r="AZ521" s="768"/>
      <c r="BA521" s="769">
        <f t="shared" ref="BA521" si="286">AN521</f>
        <v>0</v>
      </c>
      <c r="BB521" s="768"/>
      <c r="BC521" s="768"/>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8</v>
      </c>
      <c r="Q522" s="23"/>
      <c r="R522" s="11" t="s">
        <v>9</v>
      </c>
      <c r="S522" s="220"/>
      <c r="T522" s="950" t="s">
        <v>29</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90"/>
      <c r="AV522" s="24"/>
      <c r="AW522" s="25"/>
      <c r="AY522" s="467">
        <f t="shared" ref="AY522" si="287">AH522</f>
        <v>0</v>
      </c>
      <c r="AZ522" s="466">
        <f>IF(AV521&lt;=設定シート!C$85,AH522,IF(AND(AV521&gt;=設定シート!E$85,AV521&lt;=設定シート!G$85),AH522*105/108,AH522))</f>
        <v>0</v>
      </c>
      <c r="BA522" s="465"/>
      <c r="BB522" s="466">
        <f t="shared" ref="BB522" si="288">IF($AL522="賃金で算定",0,INT(AY522*$AL522/100))</f>
        <v>0</v>
      </c>
      <c r="BC522" s="466">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8"/>
      <c r="P523" s="736" t="s">
        <v>39</v>
      </c>
      <c r="Q523" s="759"/>
      <c r="R523" s="736" t="s">
        <v>9</v>
      </c>
      <c r="S523" s="760"/>
      <c r="T523" s="944" t="s">
        <v>41</v>
      </c>
      <c r="U523" s="1043"/>
      <c r="V523" s="945"/>
      <c r="W523" s="946"/>
      <c r="X523" s="946"/>
      <c r="Y523" s="799"/>
      <c r="Z523" s="776"/>
      <c r="AA523" s="777"/>
      <c r="AB523" s="777"/>
      <c r="AC523" s="775"/>
      <c r="AD523" s="776"/>
      <c r="AE523" s="777"/>
      <c r="AF523" s="777"/>
      <c r="AG523" s="778"/>
      <c r="AH523" s="947">
        <f>IF(V523="賃金で算定",V524+Z524-AD524,0)</f>
        <v>0</v>
      </c>
      <c r="AI523" s="948"/>
      <c r="AJ523" s="948"/>
      <c r="AK523" s="949"/>
      <c r="AL523" s="765"/>
      <c r="AM523" s="766"/>
      <c r="AN523" s="827"/>
      <c r="AO523" s="828"/>
      <c r="AP523" s="828"/>
      <c r="AQ523" s="828"/>
      <c r="AR523" s="828"/>
      <c r="AS523" s="779"/>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7"/>
      <c r="AZ523" s="768"/>
      <c r="BA523" s="769">
        <f t="shared" ref="BA523" si="289">AN523</f>
        <v>0</v>
      </c>
      <c r="BB523" s="768"/>
      <c r="BC523" s="768"/>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8</v>
      </c>
      <c r="Q524" s="23"/>
      <c r="R524" s="11" t="s">
        <v>9</v>
      </c>
      <c r="S524" s="220"/>
      <c r="T524" s="950" t="s">
        <v>29</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90"/>
      <c r="AV524" s="24"/>
      <c r="AW524" s="25"/>
      <c r="AY524" s="467">
        <f t="shared" ref="AY524" si="290">AH524</f>
        <v>0</v>
      </c>
      <c r="AZ524" s="466">
        <f>IF(AV523&lt;=設定シート!C$85,AH524,IF(AND(AV523&gt;=設定シート!E$85,AV523&lt;=設定シート!G$85),AH524*105/108,AH524))</f>
        <v>0</v>
      </c>
      <c r="BA524" s="465"/>
      <c r="BB524" s="466">
        <f t="shared" ref="BB524" si="291">IF($AL524="賃金で算定",0,INT(AY524*$AL524/100))</f>
        <v>0</v>
      </c>
      <c r="BC524" s="466">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8"/>
      <c r="P525" s="736" t="s">
        <v>39</v>
      </c>
      <c r="Q525" s="759"/>
      <c r="R525" s="736" t="s">
        <v>9</v>
      </c>
      <c r="S525" s="760"/>
      <c r="T525" s="944" t="s">
        <v>41</v>
      </c>
      <c r="U525" s="1043"/>
      <c r="V525" s="945"/>
      <c r="W525" s="946"/>
      <c r="X525" s="946"/>
      <c r="Y525" s="799"/>
      <c r="Z525" s="776"/>
      <c r="AA525" s="777"/>
      <c r="AB525" s="777"/>
      <c r="AC525" s="775"/>
      <c r="AD525" s="776"/>
      <c r="AE525" s="777"/>
      <c r="AF525" s="777"/>
      <c r="AG525" s="778"/>
      <c r="AH525" s="947">
        <f>IF(V525="賃金で算定",V526+Z526-AD526,0)</f>
        <v>0</v>
      </c>
      <c r="AI525" s="948"/>
      <c r="AJ525" s="948"/>
      <c r="AK525" s="949"/>
      <c r="AL525" s="765"/>
      <c r="AM525" s="766"/>
      <c r="AN525" s="827"/>
      <c r="AO525" s="828"/>
      <c r="AP525" s="828"/>
      <c r="AQ525" s="828"/>
      <c r="AR525" s="828"/>
      <c r="AS525" s="779"/>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7"/>
      <c r="AZ525" s="768"/>
      <c r="BA525" s="769">
        <f t="shared" ref="BA525" si="292">AN525</f>
        <v>0</v>
      </c>
      <c r="BB525" s="768"/>
      <c r="BC525" s="768"/>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8</v>
      </c>
      <c r="Q526" s="23"/>
      <c r="R526" s="11" t="s">
        <v>9</v>
      </c>
      <c r="S526" s="220"/>
      <c r="T526" s="950" t="s">
        <v>29</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90"/>
      <c r="AV526" s="24"/>
      <c r="AW526" s="25"/>
      <c r="AY526" s="467">
        <f t="shared" ref="AY526" si="293">AH526</f>
        <v>0</v>
      </c>
      <c r="AZ526" s="466">
        <f>IF(AV525&lt;=設定シート!C$85,AH526,IF(AND(AV525&gt;=設定シート!E$85,AV525&lt;=設定シート!G$85),AH526*105/108,AH526))</f>
        <v>0</v>
      </c>
      <c r="BA526" s="465"/>
      <c r="BB526" s="466">
        <f t="shared" ref="BB526" si="294">IF($AL526="賃金で算定",0,INT(AY526*$AL526/100))</f>
        <v>0</v>
      </c>
      <c r="BC526" s="466">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8"/>
      <c r="P527" s="736" t="s">
        <v>39</v>
      </c>
      <c r="Q527" s="759"/>
      <c r="R527" s="736" t="s">
        <v>9</v>
      </c>
      <c r="S527" s="760"/>
      <c r="T527" s="944" t="s">
        <v>41</v>
      </c>
      <c r="U527" s="1043"/>
      <c r="V527" s="945"/>
      <c r="W527" s="946"/>
      <c r="X527" s="946"/>
      <c r="Y527" s="799"/>
      <c r="Z527" s="776"/>
      <c r="AA527" s="777"/>
      <c r="AB527" s="777"/>
      <c r="AC527" s="775"/>
      <c r="AD527" s="776"/>
      <c r="AE527" s="777"/>
      <c r="AF527" s="777"/>
      <c r="AG527" s="778"/>
      <c r="AH527" s="947">
        <f>IF(V527="賃金で算定",V528+Z528-AD528,0)</f>
        <v>0</v>
      </c>
      <c r="AI527" s="948"/>
      <c r="AJ527" s="948"/>
      <c r="AK527" s="949"/>
      <c r="AL527" s="765"/>
      <c r="AM527" s="766"/>
      <c r="AN527" s="827"/>
      <c r="AO527" s="828"/>
      <c r="AP527" s="828"/>
      <c r="AQ527" s="828"/>
      <c r="AR527" s="828"/>
      <c r="AS527" s="779"/>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7"/>
      <c r="AZ527" s="768"/>
      <c r="BA527" s="769">
        <f t="shared" ref="BA527" si="295">AN527</f>
        <v>0</v>
      </c>
      <c r="BB527" s="768"/>
      <c r="BC527" s="768"/>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8</v>
      </c>
      <c r="Q528" s="23"/>
      <c r="R528" s="11" t="s">
        <v>9</v>
      </c>
      <c r="S528" s="220"/>
      <c r="T528" s="950" t="s">
        <v>29</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90"/>
      <c r="AV528" s="24"/>
      <c r="AW528" s="25"/>
      <c r="AY528" s="467">
        <f t="shared" ref="AY528" si="296">AH528</f>
        <v>0</v>
      </c>
      <c r="AZ528" s="466">
        <f>IF(AV527&lt;=設定シート!C$85,AH528,IF(AND(AV527&gt;=設定シート!E$85,AV527&lt;=設定シート!G$85),AH528*105/108,AH528))</f>
        <v>0</v>
      </c>
      <c r="BA528" s="465"/>
      <c r="BB528" s="466">
        <f t="shared" ref="BB528" si="297">IF($AL528="賃金で算定",0,INT(AY528*$AL528/100))</f>
        <v>0</v>
      </c>
      <c r="BC528" s="466">
        <f>IF(AY528=AZ528,BB528,AZ528*$AL528/100)</f>
        <v>0</v>
      </c>
      <c r="BL528" s="22">
        <f>IF(AY528=AZ528,0,1)</f>
        <v>0</v>
      </c>
      <c r="BM528" s="22" t="str">
        <f>IF(BL528=1,AL528,"")</f>
        <v/>
      </c>
    </row>
    <row r="529" spans="2:65" ht="18" customHeight="1">
      <c r="B529" s="839" t="s">
        <v>161</v>
      </c>
      <c r="C529" s="956"/>
      <c r="D529" s="956"/>
      <c r="E529" s="957"/>
      <c r="F529" s="1037"/>
      <c r="G529" s="965"/>
      <c r="H529" s="965"/>
      <c r="I529" s="965"/>
      <c r="J529" s="965"/>
      <c r="K529" s="965"/>
      <c r="L529" s="965"/>
      <c r="M529" s="965"/>
      <c r="N529" s="966"/>
      <c r="O529" s="839" t="s">
        <v>571</v>
      </c>
      <c r="P529" s="956"/>
      <c r="Q529" s="956"/>
      <c r="R529" s="956"/>
      <c r="S529" s="956"/>
      <c r="T529" s="956"/>
      <c r="U529" s="957"/>
      <c r="V529" s="1040">
        <f>AH529</f>
        <v>0</v>
      </c>
      <c r="W529" s="1041"/>
      <c r="X529" s="1041"/>
      <c r="Y529" s="1042"/>
      <c r="Z529" s="776"/>
      <c r="AA529" s="777"/>
      <c r="AB529" s="777"/>
      <c r="AC529" s="775"/>
      <c r="AD529" s="776"/>
      <c r="AE529" s="777"/>
      <c r="AF529" s="777"/>
      <c r="AG529" s="775"/>
      <c r="AH529" s="947">
        <f>AH511+AH513+AH515+AH517+AH519+AH521+AH523+AH525+AH527</f>
        <v>0</v>
      </c>
      <c r="AI529" s="948"/>
      <c r="AJ529" s="948"/>
      <c r="AK529" s="949"/>
      <c r="AL529" s="743"/>
      <c r="AM529" s="745"/>
      <c r="AN529" s="947">
        <f>AN511+AN513+AN515+AN517+AN519+AN521+AN523+AN525+AN527</f>
        <v>0</v>
      </c>
      <c r="AO529" s="948"/>
      <c r="AP529" s="948"/>
      <c r="AQ529" s="948"/>
      <c r="AR529" s="948"/>
      <c r="AS529" s="779"/>
      <c r="AU529" s="222"/>
      <c r="AW529" s="25"/>
      <c r="AY529" s="767"/>
      <c r="AZ529" s="784"/>
      <c r="BA529" s="785">
        <f>BA511+BA513+BA515+BA517+BA519+BA521+BA523+BA525+BA527</f>
        <v>0</v>
      </c>
      <c r="BB529" s="769">
        <f>BB512+BB514+BB516+BB518+BB520+BB522+BB524+BB526+BB528</f>
        <v>0</v>
      </c>
      <c r="BC529" s="769">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7"/>
      <c r="AM530" s="748"/>
      <c r="AN530" s="951">
        <f>BB530</f>
        <v>0</v>
      </c>
      <c r="AO530" s="930"/>
      <c r="AP530" s="930"/>
      <c r="AQ530" s="930"/>
      <c r="AR530" s="930"/>
      <c r="AS530" s="800"/>
      <c r="AU530" s="222"/>
      <c r="AW530" s="25"/>
      <c r="AY530" s="786">
        <f>AY512+AY514+AY516+AY518+AY520+AY522+AY524+AY526+AY528</f>
        <v>0</v>
      </c>
      <c r="AZ530" s="787"/>
      <c r="BA530" s="787"/>
      <c r="BB530" s="788">
        <f>BB529</f>
        <v>0</v>
      </c>
      <c r="BC530" s="789"/>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91"/>
      <c r="AM531" s="692"/>
      <c r="AN531" s="934">
        <f>BC531</f>
        <v>0</v>
      </c>
      <c r="AO531" s="935"/>
      <c r="AP531" s="935"/>
      <c r="AQ531" s="935"/>
      <c r="AR531" s="935"/>
      <c r="AS531" s="690"/>
      <c r="AU531" s="222"/>
      <c r="AW531" s="25"/>
      <c r="AY531" s="469"/>
      <c r="AZ531" s="470">
        <f>IF(AZ512+AZ514+AZ516+AZ518+AZ520+AZ522+AZ524+AZ526+AZ528=AY530,0,ROUNDDOWN(AZ512+AZ514+AZ516+AZ518+AZ520+AZ522+AZ524+AZ526+AZ528,0))</f>
        <v>0</v>
      </c>
      <c r="BA531" s="468"/>
      <c r="BB531" s="468"/>
      <c r="BC531" s="470">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43</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888</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3"/>
      <c r="AN543" s="703"/>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10</v>
      </c>
      <c r="C545" s="836"/>
      <c r="D545" s="836"/>
      <c r="E545" s="836"/>
      <c r="F545" s="836"/>
      <c r="G545" s="836"/>
      <c r="H545" s="836"/>
      <c r="I545" s="836"/>
      <c r="J545" s="840" t="s">
        <v>18</v>
      </c>
      <c r="K545" s="840"/>
      <c r="L545" s="729" t="s">
        <v>11</v>
      </c>
      <c r="M545" s="840" t="s">
        <v>19</v>
      </c>
      <c r="N545" s="840"/>
      <c r="O545" s="841" t="s">
        <v>20</v>
      </c>
      <c r="P545" s="840"/>
      <c r="Q545" s="840"/>
      <c r="R545" s="840"/>
      <c r="S545" s="840"/>
      <c r="T545" s="840"/>
      <c r="U545" s="840" t="s">
        <v>21</v>
      </c>
      <c r="V545" s="840"/>
      <c r="W545" s="840"/>
      <c r="AD545" s="11"/>
      <c r="AE545" s="11"/>
      <c r="AF545" s="11"/>
      <c r="AG545" s="11"/>
      <c r="AH545" s="11"/>
      <c r="AI545" s="11"/>
      <c r="AJ545" s="11"/>
      <c r="AL545" s="981">
        <f>$AL$9</f>
        <v>0</v>
      </c>
      <c r="AM545" s="843"/>
      <c r="AN545" s="914" t="s">
        <v>12</v>
      </c>
      <c r="AO545" s="914"/>
      <c r="AP545" s="843">
        <v>14</v>
      </c>
      <c r="AQ545" s="843"/>
      <c r="AR545" s="914" t="s">
        <v>13</v>
      </c>
      <c r="AS545" s="917"/>
      <c r="AW545" s="25"/>
    </row>
    <row r="546" spans="2:74"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44</v>
      </c>
      <c r="C549" s="891"/>
      <c r="D549" s="891"/>
      <c r="E549" s="891"/>
      <c r="F549" s="891"/>
      <c r="G549" s="891"/>
      <c r="H549" s="891"/>
      <c r="I549" s="892"/>
      <c r="J549" s="890" t="s">
        <v>14</v>
      </c>
      <c r="K549" s="891"/>
      <c r="L549" s="891"/>
      <c r="M549" s="891"/>
      <c r="N549" s="899"/>
      <c r="O549" s="902" t="s">
        <v>45</v>
      </c>
      <c r="P549" s="891"/>
      <c r="Q549" s="891"/>
      <c r="R549" s="891"/>
      <c r="S549" s="891"/>
      <c r="T549" s="891"/>
      <c r="U549" s="892"/>
      <c r="V549" s="730" t="s">
        <v>38</v>
      </c>
      <c r="W549" s="731"/>
      <c r="X549" s="731"/>
      <c r="Y549" s="905" t="s">
        <v>570</v>
      </c>
      <c r="Z549" s="905"/>
      <c r="AA549" s="905"/>
      <c r="AB549" s="905"/>
      <c r="AC549" s="905"/>
      <c r="AD549" s="905"/>
      <c r="AE549" s="905"/>
      <c r="AF549" s="905"/>
      <c r="AG549" s="905"/>
      <c r="AH549" s="905"/>
      <c r="AI549" s="731"/>
      <c r="AJ549" s="731"/>
      <c r="AK549" s="732"/>
      <c r="AL549" s="1034" t="s">
        <v>524</v>
      </c>
      <c r="AM549" s="1034"/>
      <c r="AN549" s="906" t="s">
        <v>315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15</v>
      </c>
      <c r="W550" s="1044"/>
      <c r="X550" s="1044"/>
      <c r="Y550" s="1045"/>
      <c r="Z550" s="858" t="s">
        <v>24</v>
      </c>
      <c r="AA550" s="859"/>
      <c r="AB550" s="859"/>
      <c r="AC550" s="860"/>
      <c r="AD550" s="1049" t="s">
        <v>25</v>
      </c>
      <c r="AE550" s="1050"/>
      <c r="AF550" s="1050"/>
      <c r="AG550" s="1051"/>
      <c r="AH550" s="870" t="s">
        <v>174</v>
      </c>
      <c r="AI550" s="871"/>
      <c r="AJ550" s="871"/>
      <c r="AK550" s="872"/>
      <c r="AL550" s="1035" t="s">
        <v>525</v>
      </c>
      <c r="AM550" s="1035"/>
      <c r="AN550" s="880" t="s">
        <v>27</v>
      </c>
      <c r="AO550" s="881"/>
      <c r="AP550" s="881"/>
      <c r="AQ550" s="881"/>
      <c r="AR550" s="882"/>
      <c r="AS550" s="883"/>
      <c r="AW550" s="25"/>
      <c r="AY550" s="754" t="s">
        <v>551</v>
      </c>
      <c r="AZ550" s="754" t="s">
        <v>551</v>
      </c>
      <c r="BA550" s="754" t="s">
        <v>549</v>
      </c>
      <c r="BB550" s="884" t="s">
        <v>550</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4"/>
      <c r="AZ551" s="465" t="s">
        <v>545</v>
      </c>
      <c r="BA551" s="465" t="s">
        <v>548</v>
      </c>
      <c r="BB551" s="755" t="s">
        <v>546</v>
      </c>
      <c r="BC551" s="465" t="s">
        <v>545</v>
      </c>
      <c r="BL551" s="22" t="s">
        <v>556</v>
      </c>
      <c r="BM551" s="22" t="s">
        <v>260</v>
      </c>
    </row>
    <row r="552" spans="2:74" ht="18" customHeight="1">
      <c r="B552" s="936"/>
      <c r="C552" s="937"/>
      <c r="D552" s="937"/>
      <c r="E552" s="937"/>
      <c r="F552" s="937"/>
      <c r="G552" s="937"/>
      <c r="H552" s="937"/>
      <c r="I552" s="938"/>
      <c r="J552" s="936"/>
      <c r="K552" s="937"/>
      <c r="L552" s="937"/>
      <c r="M552" s="937"/>
      <c r="N552" s="942"/>
      <c r="O552" s="758"/>
      <c r="P552" s="736" t="s">
        <v>39</v>
      </c>
      <c r="Q552" s="759"/>
      <c r="R552" s="736" t="s">
        <v>9</v>
      </c>
      <c r="S552" s="760"/>
      <c r="T552" s="944" t="s">
        <v>47</v>
      </c>
      <c r="U552" s="1043"/>
      <c r="V552" s="945"/>
      <c r="W552" s="946"/>
      <c r="X552" s="946"/>
      <c r="Y552" s="794" t="s">
        <v>16</v>
      </c>
      <c r="Z552" s="762"/>
      <c r="AA552" s="763"/>
      <c r="AB552" s="763"/>
      <c r="AC552" s="761" t="s">
        <v>16</v>
      </c>
      <c r="AD552" s="762"/>
      <c r="AE552" s="763"/>
      <c r="AF552" s="763"/>
      <c r="AG552" s="764" t="s">
        <v>16</v>
      </c>
      <c r="AH552" s="947">
        <f>IF(V552="賃金で算定",V553+Z553-AD553,0)</f>
        <v>0</v>
      </c>
      <c r="AI552" s="948"/>
      <c r="AJ552" s="948"/>
      <c r="AK552" s="949"/>
      <c r="AL552" s="765"/>
      <c r="AM552" s="766"/>
      <c r="AN552" s="827"/>
      <c r="AO552" s="828"/>
      <c r="AP552" s="828"/>
      <c r="AQ552" s="828"/>
      <c r="AR552" s="828"/>
      <c r="AS552" s="764" t="s">
        <v>16</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7"/>
      <c r="AZ552" s="768"/>
      <c r="BA552" s="769">
        <f>AN552</f>
        <v>0</v>
      </c>
      <c r="BB552" s="768"/>
      <c r="BC552" s="768"/>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8</v>
      </c>
      <c r="Q553" s="23"/>
      <c r="R553" s="11" t="s">
        <v>9</v>
      </c>
      <c r="S553" s="220"/>
      <c r="T553" s="950" t="s">
        <v>29</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90"/>
      <c r="AV553" s="24"/>
      <c r="AW553" s="25"/>
      <c r="AY553" s="467">
        <f>AH553</f>
        <v>0</v>
      </c>
      <c r="AZ553" s="466">
        <f>IF(AV552&lt;=設定シート!C$85,AH553,IF(AND(AV552&gt;=設定シート!E$85,AV552&lt;=設定シート!G$85),AH553*105/108,AH553))</f>
        <v>0</v>
      </c>
      <c r="BA553" s="465"/>
      <c r="BB553" s="466">
        <f>IF($AL553="賃金で算定",0,INT(AY553*$AL553/100))</f>
        <v>0</v>
      </c>
      <c r="BC553" s="466">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8"/>
      <c r="P554" s="736" t="s">
        <v>39</v>
      </c>
      <c r="Q554" s="759"/>
      <c r="R554" s="736" t="s">
        <v>9</v>
      </c>
      <c r="S554" s="760"/>
      <c r="T554" s="944" t="s">
        <v>41</v>
      </c>
      <c r="U554" s="1043"/>
      <c r="V554" s="945"/>
      <c r="W554" s="946"/>
      <c r="X554" s="946"/>
      <c r="Y554" s="799"/>
      <c r="Z554" s="776"/>
      <c r="AA554" s="777"/>
      <c r="AB554" s="777"/>
      <c r="AC554" s="775"/>
      <c r="AD554" s="776"/>
      <c r="AE554" s="777"/>
      <c r="AF554" s="777"/>
      <c r="AG554" s="778"/>
      <c r="AH554" s="947">
        <f>IF(V554="賃金で算定",V555+Z555-AD555,0)</f>
        <v>0</v>
      </c>
      <c r="AI554" s="948"/>
      <c r="AJ554" s="948"/>
      <c r="AK554" s="949"/>
      <c r="AL554" s="765"/>
      <c r="AM554" s="766"/>
      <c r="AN554" s="827"/>
      <c r="AO554" s="828"/>
      <c r="AP554" s="828"/>
      <c r="AQ554" s="828"/>
      <c r="AR554" s="828"/>
      <c r="AS554" s="779"/>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7"/>
      <c r="AZ554" s="768"/>
      <c r="BA554" s="769">
        <f t="shared" ref="BA554" si="298">AN554</f>
        <v>0</v>
      </c>
      <c r="BB554" s="768"/>
      <c r="BC554" s="768"/>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8</v>
      </c>
      <c r="Q555" s="23"/>
      <c r="R555" s="11" t="s">
        <v>9</v>
      </c>
      <c r="S555" s="220"/>
      <c r="T555" s="950" t="s">
        <v>29</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90"/>
      <c r="AV555" s="24"/>
      <c r="AW555" s="25"/>
      <c r="AY555" s="467">
        <f t="shared" ref="AY555" si="299">AH555</f>
        <v>0</v>
      </c>
      <c r="AZ555" s="466">
        <f>IF(AV554&lt;=設定シート!C$85,AH555,IF(AND(AV554&gt;=設定シート!E$85,AV554&lt;=設定シート!G$85),AH555*105/108,AH555))</f>
        <v>0</v>
      </c>
      <c r="BA555" s="465"/>
      <c r="BB555" s="466">
        <f t="shared" ref="BB555" si="300">IF($AL555="賃金で算定",0,INT(AY555*$AL555/100))</f>
        <v>0</v>
      </c>
      <c r="BC555" s="466">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8"/>
      <c r="P556" s="736" t="s">
        <v>39</v>
      </c>
      <c r="Q556" s="759"/>
      <c r="R556" s="736" t="s">
        <v>9</v>
      </c>
      <c r="S556" s="760"/>
      <c r="T556" s="944" t="s">
        <v>41</v>
      </c>
      <c r="U556" s="1043"/>
      <c r="V556" s="945"/>
      <c r="W556" s="946"/>
      <c r="X556" s="946"/>
      <c r="Y556" s="799"/>
      <c r="Z556" s="776"/>
      <c r="AA556" s="777"/>
      <c r="AB556" s="777"/>
      <c r="AC556" s="775"/>
      <c r="AD556" s="776"/>
      <c r="AE556" s="777"/>
      <c r="AF556" s="777"/>
      <c r="AG556" s="778"/>
      <c r="AH556" s="947">
        <f>IF(V556="賃金で算定",V557+Z557-AD557,0)</f>
        <v>0</v>
      </c>
      <c r="AI556" s="948"/>
      <c r="AJ556" s="948"/>
      <c r="AK556" s="949"/>
      <c r="AL556" s="765"/>
      <c r="AM556" s="766"/>
      <c r="AN556" s="827"/>
      <c r="AO556" s="828"/>
      <c r="AP556" s="828"/>
      <c r="AQ556" s="828"/>
      <c r="AR556" s="828"/>
      <c r="AS556" s="779"/>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7"/>
      <c r="AZ556" s="768"/>
      <c r="BA556" s="769">
        <f t="shared" ref="BA556" si="301">AN556</f>
        <v>0</v>
      </c>
      <c r="BB556" s="768"/>
      <c r="BC556" s="768"/>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8</v>
      </c>
      <c r="Q557" s="23"/>
      <c r="R557" s="11" t="s">
        <v>9</v>
      </c>
      <c r="S557" s="220"/>
      <c r="T557" s="950" t="s">
        <v>29</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90"/>
      <c r="AV557" s="24"/>
      <c r="AW557" s="25"/>
      <c r="AY557" s="467">
        <f t="shared" ref="AY557" si="302">AH557</f>
        <v>0</v>
      </c>
      <c r="AZ557" s="466">
        <f>IF(AV556&lt;=設定シート!C$85,AH557,IF(AND(AV556&gt;=設定シート!E$85,AV556&lt;=設定シート!G$85),AH557*105/108,AH557))</f>
        <v>0</v>
      </c>
      <c r="BA557" s="465"/>
      <c r="BB557" s="466">
        <f t="shared" ref="BB557" si="303">IF($AL557="賃金で算定",0,INT(AY557*$AL557/100))</f>
        <v>0</v>
      </c>
      <c r="BC557" s="466">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8"/>
      <c r="P558" s="736" t="s">
        <v>39</v>
      </c>
      <c r="Q558" s="759"/>
      <c r="R558" s="736" t="s">
        <v>9</v>
      </c>
      <c r="S558" s="760"/>
      <c r="T558" s="944" t="s">
        <v>41</v>
      </c>
      <c r="U558" s="1043"/>
      <c r="V558" s="945"/>
      <c r="W558" s="946"/>
      <c r="X558" s="946"/>
      <c r="Y558" s="29"/>
      <c r="Z558" s="782"/>
      <c r="AA558" s="688"/>
      <c r="AB558" s="688"/>
      <c r="AC558" s="21"/>
      <c r="AD558" s="782"/>
      <c r="AE558" s="688"/>
      <c r="AF558" s="688"/>
      <c r="AG558" s="783"/>
      <c r="AH558" s="947">
        <f>IF(V558="賃金で算定",V559+Z559-AD559,0)</f>
        <v>0</v>
      </c>
      <c r="AI558" s="948"/>
      <c r="AJ558" s="948"/>
      <c r="AK558" s="949"/>
      <c r="AL558" s="765"/>
      <c r="AM558" s="766"/>
      <c r="AN558" s="827"/>
      <c r="AO558" s="828"/>
      <c r="AP558" s="828"/>
      <c r="AQ558" s="828"/>
      <c r="AR558" s="828"/>
      <c r="AS558" s="779"/>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7"/>
      <c r="AZ558" s="768"/>
      <c r="BA558" s="769">
        <f t="shared" ref="BA558" si="304">AN558</f>
        <v>0</v>
      </c>
      <c r="BB558" s="768"/>
      <c r="BC558" s="768"/>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8</v>
      </c>
      <c r="Q559" s="23"/>
      <c r="R559" s="11" t="s">
        <v>9</v>
      </c>
      <c r="S559" s="220"/>
      <c r="T559" s="950" t="s">
        <v>29</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90"/>
      <c r="AV559" s="24"/>
      <c r="AW559" s="25"/>
      <c r="AY559" s="467">
        <f t="shared" ref="AY559" si="305">AH559</f>
        <v>0</v>
      </c>
      <c r="AZ559" s="466">
        <f>IF(AV558&lt;=設定シート!C$85,AH559,IF(AND(AV558&gt;=設定シート!E$85,AV558&lt;=設定シート!G$85),AH559*105/108,AH559))</f>
        <v>0</v>
      </c>
      <c r="BA559" s="465"/>
      <c r="BB559" s="466">
        <f t="shared" ref="BB559" si="306">IF($AL559="賃金で算定",0,INT(AY559*$AL559/100))</f>
        <v>0</v>
      </c>
      <c r="BC559" s="466">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8"/>
      <c r="P560" s="736" t="s">
        <v>39</v>
      </c>
      <c r="Q560" s="759"/>
      <c r="R560" s="736" t="s">
        <v>9</v>
      </c>
      <c r="S560" s="760"/>
      <c r="T560" s="944" t="s">
        <v>41</v>
      </c>
      <c r="U560" s="1043"/>
      <c r="V560" s="945"/>
      <c r="W560" s="946"/>
      <c r="X560" s="946"/>
      <c r="Y560" s="799"/>
      <c r="Z560" s="776"/>
      <c r="AA560" s="777"/>
      <c r="AB560" s="777"/>
      <c r="AC560" s="775"/>
      <c r="AD560" s="776"/>
      <c r="AE560" s="777"/>
      <c r="AF560" s="777"/>
      <c r="AG560" s="778"/>
      <c r="AH560" s="947">
        <f>IF(V560="賃金で算定",V561+Z561-AD561,0)</f>
        <v>0</v>
      </c>
      <c r="AI560" s="948"/>
      <c r="AJ560" s="948"/>
      <c r="AK560" s="949"/>
      <c r="AL560" s="765"/>
      <c r="AM560" s="766"/>
      <c r="AN560" s="827"/>
      <c r="AO560" s="828"/>
      <c r="AP560" s="828"/>
      <c r="AQ560" s="828"/>
      <c r="AR560" s="828"/>
      <c r="AS560" s="779"/>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7"/>
      <c r="AZ560" s="768"/>
      <c r="BA560" s="769">
        <f t="shared" ref="BA560" si="307">AN560</f>
        <v>0</v>
      </c>
      <c r="BB560" s="768"/>
      <c r="BC560" s="768"/>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8</v>
      </c>
      <c r="Q561" s="23"/>
      <c r="R561" s="11" t="s">
        <v>9</v>
      </c>
      <c r="S561" s="220"/>
      <c r="T561" s="950" t="s">
        <v>29</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90"/>
      <c r="AV561" s="24"/>
      <c r="AW561" s="25"/>
      <c r="AY561" s="467">
        <f t="shared" ref="AY561" si="308">AH561</f>
        <v>0</v>
      </c>
      <c r="AZ561" s="466">
        <f>IF(AV560&lt;=設定シート!C$85,AH561,IF(AND(AV560&gt;=設定シート!E$85,AV560&lt;=設定シート!G$85),AH561*105/108,AH561))</f>
        <v>0</v>
      </c>
      <c r="BA561" s="465"/>
      <c r="BB561" s="466">
        <f t="shared" ref="BB561" si="309">IF($AL561="賃金で算定",0,INT(AY561*$AL561/100))</f>
        <v>0</v>
      </c>
      <c r="BC561" s="466">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8"/>
      <c r="P562" s="736" t="s">
        <v>39</v>
      </c>
      <c r="Q562" s="759"/>
      <c r="R562" s="736" t="s">
        <v>9</v>
      </c>
      <c r="S562" s="760"/>
      <c r="T562" s="944" t="s">
        <v>41</v>
      </c>
      <c r="U562" s="1043"/>
      <c r="V562" s="945"/>
      <c r="W562" s="946"/>
      <c r="X562" s="946"/>
      <c r="Y562" s="799"/>
      <c r="Z562" s="776"/>
      <c r="AA562" s="777"/>
      <c r="AB562" s="777"/>
      <c r="AC562" s="775"/>
      <c r="AD562" s="776"/>
      <c r="AE562" s="777"/>
      <c r="AF562" s="777"/>
      <c r="AG562" s="778"/>
      <c r="AH562" s="947">
        <f>IF(V562="賃金で算定",V563+Z563-AD563,0)</f>
        <v>0</v>
      </c>
      <c r="AI562" s="948"/>
      <c r="AJ562" s="948"/>
      <c r="AK562" s="949"/>
      <c r="AL562" s="765"/>
      <c r="AM562" s="766"/>
      <c r="AN562" s="827"/>
      <c r="AO562" s="828"/>
      <c r="AP562" s="828"/>
      <c r="AQ562" s="828"/>
      <c r="AR562" s="828"/>
      <c r="AS562" s="779"/>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7"/>
      <c r="AZ562" s="768"/>
      <c r="BA562" s="769">
        <f t="shared" ref="BA562" si="310">AN562</f>
        <v>0</v>
      </c>
      <c r="BB562" s="768"/>
      <c r="BC562" s="768"/>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8</v>
      </c>
      <c r="Q563" s="23"/>
      <c r="R563" s="11" t="s">
        <v>9</v>
      </c>
      <c r="S563" s="220"/>
      <c r="T563" s="950" t="s">
        <v>29</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90"/>
      <c r="AV563" s="24"/>
      <c r="AW563" s="25"/>
      <c r="AY563" s="467">
        <f t="shared" ref="AY563" si="311">AH563</f>
        <v>0</v>
      </c>
      <c r="AZ563" s="466">
        <f>IF(AV562&lt;=設定シート!C$85,AH563,IF(AND(AV562&gt;=設定シート!E$85,AV562&lt;=設定シート!G$85),AH563*105/108,AH563))</f>
        <v>0</v>
      </c>
      <c r="BA563" s="465"/>
      <c r="BB563" s="466">
        <f t="shared" ref="BB563" si="312">IF($AL563="賃金で算定",0,INT(AY563*$AL563/100))</f>
        <v>0</v>
      </c>
      <c r="BC563" s="466">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8"/>
      <c r="P564" s="736" t="s">
        <v>39</v>
      </c>
      <c r="Q564" s="759"/>
      <c r="R564" s="736" t="s">
        <v>9</v>
      </c>
      <c r="S564" s="760"/>
      <c r="T564" s="944" t="s">
        <v>41</v>
      </c>
      <c r="U564" s="1043"/>
      <c r="V564" s="945"/>
      <c r="W564" s="946"/>
      <c r="X564" s="946"/>
      <c r="Y564" s="799"/>
      <c r="Z564" s="776"/>
      <c r="AA564" s="777"/>
      <c r="AB564" s="777"/>
      <c r="AC564" s="775"/>
      <c r="AD564" s="776"/>
      <c r="AE564" s="777"/>
      <c r="AF564" s="777"/>
      <c r="AG564" s="778"/>
      <c r="AH564" s="947">
        <f>IF(V564="賃金で算定",V565+Z565-AD565,0)</f>
        <v>0</v>
      </c>
      <c r="AI564" s="948"/>
      <c r="AJ564" s="948"/>
      <c r="AK564" s="949"/>
      <c r="AL564" s="765"/>
      <c r="AM564" s="766"/>
      <c r="AN564" s="827"/>
      <c r="AO564" s="828"/>
      <c r="AP564" s="828"/>
      <c r="AQ564" s="828"/>
      <c r="AR564" s="828"/>
      <c r="AS564" s="779"/>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7"/>
      <c r="AZ564" s="768"/>
      <c r="BA564" s="769">
        <f t="shared" ref="BA564" si="313">AN564</f>
        <v>0</v>
      </c>
      <c r="BB564" s="768"/>
      <c r="BC564" s="768"/>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8</v>
      </c>
      <c r="Q565" s="23"/>
      <c r="R565" s="11" t="s">
        <v>9</v>
      </c>
      <c r="S565" s="220"/>
      <c r="T565" s="950" t="s">
        <v>29</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90"/>
      <c r="AV565" s="24"/>
      <c r="AW565" s="25"/>
      <c r="AY565" s="467">
        <f t="shared" ref="AY565" si="314">AH565</f>
        <v>0</v>
      </c>
      <c r="AZ565" s="466">
        <f>IF(AV564&lt;=設定シート!C$85,AH565,IF(AND(AV564&gt;=設定シート!E$85,AV564&lt;=設定シート!G$85),AH565*105/108,AH565))</f>
        <v>0</v>
      </c>
      <c r="BA565" s="465"/>
      <c r="BB565" s="466">
        <f t="shared" ref="BB565" si="315">IF($AL565="賃金で算定",0,INT(AY565*$AL565/100))</f>
        <v>0</v>
      </c>
      <c r="BC565" s="466">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8"/>
      <c r="P566" s="736" t="s">
        <v>39</v>
      </c>
      <c r="Q566" s="759"/>
      <c r="R566" s="736" t="s">
        <v>9</v>
      </c>
      <c r="S566" s="760"/>
      <c r="T566" s="944" t="s">
        <v>41</v>
      </c>
      <c r="U566" s="1043"/>
      <c r="V566" s="945"/>
      <c r="W566" s="946"/>
      <c r="X566" s="946"/>
      <c r="Y566" s="799"/>
      <c r="Z566" s="776"/>
      <c r="AA566" s="777"/>
      <c r="AB566" s="777"/>
      <c r="AC566" s="775"/>
      <c r="AD566" s="776"/>
      <c r="AE566" s="777"/>
      <c r="AF566" s="777"/>
      <c r="AG566" s="778"/>
      <c r="AH566" s="947">
        <f>IF(V566="賃金で算定",V567+Z567-AD567,0)</f>
        <v>0</v>
      </c>
      <c r="AI566" s="948"/>
      <c r="AJ566" s="948"/>
      <c r="AK566" s="949"/>
      <c r="AL566" s="765"/>
      <c r="AM566" s="766"/>
      <c r="AN566" s="827"/>
      <c r="AO566" s="828"/>
      <c r="AP566" s="828"/>
      <c r="AQ566" s="828"/>
      <c r="AR566" s="828"/>
      <c r="AS566" s="779"/>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7"/>
      <c r="AZ566" s="768"/>
      <c r="BA566" s="769">
        <f t="shared" ref="BA566" si="316">AN566</f>
        <v>0</v>
      </c>
      <c r="BB566" s="768"/>
      <c r="BC566" s="768"/>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8</v>
      </c>
      <c r="Q567" s="23"/>
      <c r="R567" s="11" t="s">
        <v>9</v>
      </c>
      <c r="S567" s="220"/>
      <c r="T567" s="950" t="s">
        <v>29</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90"/>
      <c r="AV567" s="24"/>
      <c r="AW567" s="25"/>
      <c r="AY567" s="467">
        <f t="shared" ref="AY567" si="317">AH567</f>
        <v>0</v>
      </c>
      <c r="AZ567" s="466">
        <f>IF(AV566&lt;=設定シート!C$85,AH567,IF(AND(AV566&gt;=設定シート!E$85,AV566&lt;=設定シート!G$85),AH567*105/108,AH567))</f>
        <v>0</v>
      </c>
      <c r="BA567" s="465"/>
      <c r="BB567" s="466">
        <f t="shared" ref="BB567" si="318">IF($AL567="賃金で算定",0,INT(AY567*$AL567/100))</f>
        <v>0</v>
      </c>
      <c r="BC567" s="466">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8"/>
      <c r="P568" s="736" t="s">
        <v>39</v>
      </c>
      <c r="Q568" s="759"/>
      <c r="R568" s="736" t="s">
        <v>9</v>
      </c>
      <c r="S568" s="760"/>
      <c r="T568" s="944" t="s">
        <v>41</v>
      </c>
      <c r="U568" s="1043"/>
      <c r="V568" s="945"/>
      <c r="W568" s="946"/>
      <c r="X568" s="946"/>
      <c r="Y568" s="799"/>
      <c r="Z568" s="776"/>
      <c r="AA568" s="777"/>
      <c r="AB568" s="777"/>
      <c r="AC568" s="775"/>
      <c r="AD568" s="776"/>
      <c r="AE568" s="777"/>
      <c r="AF568" s="777"/>
      <c r="AG568" s="778"/>
      <c r="AH568" s="947">
        <f>IF(V568="賃金で算定",V569+Z569-AD569,0)</f>
        <v>0</v>
      </c>
      <c r="AI568" s="948"/>
      <c r="AJ568" s="948"/>
      <c r="AK568" s="949"/>
      <c r="AL568" s="765"/>
      <c r="AM568" s="766"/>
      <c r="AN568" s="827"/>
      <c r="AO568" s="828"/>
      <c r="AP568" s="828"/>
      <c r="AQ568" s="828"/>
      <c r="AR568" s="828"/>
      <c r="AS568" s="779"/>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7"/>
      <c r="AZ568" s="768"/>
      <c r="BA568" s="769">
        <f t="shared" ref="BA568" si="319">AN568</f>
        <v>0</v>
      </c>
      <c r="BB568" s="768"/>
      <c r="BC568" s="768"/>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8</v>
      </c>
      <c r="Q569" s="23"/>
      <c r="R569" s="11" t="s">
        <v>9</v>
      </c>
      <c r="S569" s="220"/>
      <c r="T569" s="950" t="s">
        <v>29</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90"/>
      <c r="AV569" s="24"/>
      <c r="AW569" s="25"/>
      <c r="AY569" s="467">
        <f t="shared" ref="AY569" si="320">AH569</f>
        <v>0</v>
      </c>
      <c r="AZ569" s="466">
        <f>IF(AV568&lt;=設定シート!C$85,AH569,IF(AND(AV568&gt;=設定シート!E$85,AV568&lt;=設定シート!G$85),AH569*105/108,AH569))</f>
        <v>0</v>
      </c>
      <c r="BA569" s="465"/>
      <c r="BB569" s="466">
        <f t="shared" ref="BB569" si="321">IF($AL569="賃金で算定",0,INT(AY569*$AL569/100))</f>
        <v>0</v>
      </c>
      <c r="BC569" s="466">
        <f>IF(AY569=AZ569,BB569,AZ569*$AL569/100)</f>
        <v>0</v>
      </c>
      <c r="BL569" s="22">
        <f>IF(AY569=AZ569,0,1)</f>
        <v>0</v>
      </c>
      <c r="BM569" s="22" t="str">
        <f>IF(BL569=1,AL569,"")</f>
        <v/>
      </c>
    </row>
    <row r="570" spans="2:74" ht="18" customHeight="1">
      <c r="B570" s="839" t="s">
        <v>161</v>
      </c>
      <c r="C570" s="956"/>
      <c r="D570" s="956"/>
      <c r="E570" s="957"/>
      <c r="F570" s="1037"/>
      <c r="G570" s="965"/>
      <c r="H570" s="965"/>
      <c r="I570" s="965"/>
      <c r="J570" s="965"/>
      <c r="K570" s="965"/>
      <c r="L570" s="965"/>
      <c r="M570" s="965"/>
      <c r="N570" s="966"/>
      <c r="O570" s="839" t="s">
        <v>571</v>
      </c>
      <c r="P570" s="956"/>
      <c r="Q570" s="956"/>
      <c r="R570" s="956"/>
      <c r="S570" s="956"/>
      <c r="T570" s="956"/>
      <c r="U570" s="957"/>
      <c r="V570" s="1040">
        <f>AH570</f>
        <v>0</v>
      </c>
      <c r="W570" s="1041"/>
      <c r="X570" s="1041"/>
      <c r="Y570" s="1042"/>
      <c r="Z570" s="776"/>
      <c r="AA570" s="777"/>
      <c r="AB570" s="777"/>
      <c r="AC570" s="775"/>
      <c r="AD570" s="776"/>
      <c r="AE570" s="777"/>
      <c r="AF570" s="777"/>
      <c r="AG570" s="775"/>
      <c r="AH570" s="947">
        <f>AH552+AH554+AH556+AH558+AH560+AH562+AH564+AH566+AH568</f>
        <v>0</v>
      </c>
      <c r="AI570" s="948"/>
      <c r="AJ570" s="948"/>
      <c r="AK570" s="949"/>
      <c r="AL570" s="743"/>
      <c r="AM570" s="745"/>
      <c r="AN570" s="947">
        <f>AN552+AN554+AN556+AN558+AN560+AN562+AN564+AN566+AN568</f>
        <v>0</v>
      </c>
      <c r="AO570" s="948"/>
      <c r="AP570" s="948"/>
      <c r="AQ570" s="948"/>
      <c r="AR570" s="948"/>
      <c r="AS570" s="779"/>
      <c r="AW570" s="25"/>
      <c r="AY570" s="767"/>
      <c r="AZ570" s="784"/>
      <c r="BA570" s="785">
        <f>BA552+BA554+BA556+BA558+BA560+BA562+BA564+BA566+BA568</f>
        <v>0</v>
      </c>
      <c r="BB570" s="769">
        <f>BB553+BB555+BB557+BB559+BB561+BB563+BB565+BB567+BB569</f>
        <v>0</v>
      </c>
      <c r="BC570" s="769">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7"/>
      <c r="AM571" s="748"/>
      <c r="AN571" s="951">
        <f>BB571</f>
        <v>0</v>
      </c>
      <c r="AO571" s="930"/>
      <c r="AP571" s="930"/>
      <c r="AQ571" s="930"/>
      <c r="AR571" s="930"/>
      <c r="AS571" s="800"/>
      <c r="AW571" s="25"/>
      <c r="AY571" s="786">
        <f>AY553+AY555+AY557+AY559+AY561+AY563+AY565+AY567+AY569</f>
        <v>0</v>
      </c>
      <c r="AZ571" s="787"/>
      <c r="BA571" s="787"/>
      <c r="BB571" s="788">
        <f>BB570</f>
        <v>0</v>
      </c>
      <c r="BC571" s="789"/>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91"/>
      <c r="AM572" s="692"/>
      <c r="AN572" s="934">
        <f>BC572</f>
        <v>0</v>
      </c>
      <c r="AO572" s="935"/>
      <c r="AP572" s="935"/>
      <c r="AQ572" s="935"/>
      <c r="AR572" s="935"/>
      <c r="AS572" s="690"/>
      <c r="AU572" s="222"/>
      <c r="AW572" s="25"/>
      <c r="AY572" s="469"/>
      <c r="AZ572" s="470">
        <f>IF(AZ553+AZ555+AZ557+AZ559+AZ561+AZ563+AZ565+AZ567+AZ569=AY571,0,ROUNDDOWN(AZ553+AZ555+AZ557+AZ559+AZ561+AZ563+AZ565+AZ567+AZ569,0))</f>
        <v>0</v>
      </c>
      <c r="BA572" s="468"/>
      <c r="BB572" s="468"/>
      <c r="BC572" s="470">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43</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888</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3"/>
      <c r="AN584" s="703"/>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10</v>
      </c>
      <c r="C586" s="836"/>
      <c r="D586" s="836"/>
      <c r="E586" s="836"/>
      <c r="F586" s="836"/>
      <c r="G586" s="836"/>
      <c r="H586" s="836"/>
      <c r="I586" s="836"/>
      <c r="J586" s="840" t="s">
        <v>18</v>
      </c>
      <c r="K586" s="840"/>
      <c r="L586" s="729" t="s">
        <v>11</v>
      </c>
      <c r="M586" s="840" t="s">
        <v>19</v>
      </c>
      <c r="N586" s="840"/>
      <c r="O586" s="841" t="s">
        <v>20</v>
      </c>
      <c r="P586" s="840"/>
      <c r="Q586" s="840"/>
      <c r="R586" s="840"/>
      <c r="S586" s="840"/>
      <c r="T586" s="840"/>
      <c r="U586" s="840" t="s">
        <v>21</v>
      </c>
      <c r="V586" s="840"/>
      <c r="W586" s="840"/>
      <c r="AD586" s="11"/>
      <c r="AE586" s="11"/>
      <c r="AF586" s="11"/>
      <c r="AG586" s="11"/>
      <c r="AH586" s="11"/>
      <c r="AI586" s="11"/>
      <c r="AJ586" s="11"/>
      <c r="AL586" s="981">
        <f>$AL$9</f>
        <v>0</v>
      </c>
      <c r="AM586" s="843"/>
      <c r="AN586" s="914" t="s">
        <v>12</v>
      </c>
      <c r="AO586" s="914"/>
      <c r="AP586" s="843">
        <v>15</v>
      </c>
      <c r="AQ586" s="843"/>
      <c r="AR586" s="914" t="s">
        <v>13</v>
      </c>
      <c r="AS586" s="917"/>
      <c r="AW586" s="25"/>
    </row>
    <row r="587" spans="2:6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44</v>
      </c>
      <c r="C590" s="891"/>
      <c r="D590" s="891"/>
      <c r="E590" s="891"/>
      <c r="F590" s="891"/>
      <c r="G590" s="891"/>
      <c r="H590" s="891"/>
      <c r="I590" s="892"/>
      <c r="J590" s="890" t="s">
        <v>14</v>
      </c>
      <c r="K590" s="891"/>
      <c r="L590" s="891"/>
      <c r="M590" s="891"/>
      <c r="N590" s="899"/>
      <c r="O590" s="902" t="s">
        <v>45</v>
      </c>
      <c r="P590" s="891"/>
      <c r="Q590" s="891"/>
      <c r="R590" s="891"/>
      <c r="S590" s="891"/>
      <c r="T590" s="891"/>
      <c r="U590" s="892"/>
      <c r="V590" s="730" t="s">
        <v>38</v>
      </c>
      <c r="W590" s="731"/>
      <c r="X590" s="731"/>
      <c r="Y590" s="905" t="s">
        <v>570</v>
      </c>
      <c r="Z590" s="905"/>
      <c r="AA590" s="905"/>
      <c r="AB590" s="905"/>
      <c r="AC590" s="905"/>
      <c r="AD590" s="905"/>
      <c r="AE590" s="905"/>
      <c r="AF590" s="905"/>
      <c r="AG590" s="905"/>
      <c r="AH590" s="905"/>
      <c r="AI590" s="731"/>
      <c r="AJ590" s="731"/>
      <c r="AK590" s="732"/>
      <c r="AL590" s="1034" t="s">
        <v>524</v>
      </c>
      <c r="AM590" s="1034"/>
      <c r="AN590" s="906" t="s">
        <v>315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15</v>
      </c>
      <c r="W591" s="1044"/>
      <c r="X591" s="1044"/>
      <c r="Y591" s="1045"/>
      <c r="Z591" s="858" t="s">
        <v>24</v>
      </c>
      <c r="AA591" s="859"/>
      <c r="AB591" s="859"/>
      <c r="AC591" s="860"/>
      <c r="AD591" s="1049" t="s">
        <v>25</v>
      </c>
      <c r="AE591" s="1050"/>
      <c r="AF591" s="1050"/>
      <c r="AG591" s="1051"/>
      <c r="AH591" s="870" t="s">
        <v>174</v>
      </c>
      <c r="AI591" s="871"/>
      <c r="AJ591" s="871"/>
      <c r="AK591" s="872"/>
      <c r="AL591" s="1035" t="s">
        <v>525</v>
      </c>
      <c r="AM591" s="1035"/>
      <c r="AN591" s="880" t="s">
        <v>27</v>
      </c>
      <c r="AO591" s="881"/>
      <c r="AP591" s="881"/>
      <c r="AQ591" s="881"/>
      <c r="AR591" s="882"/>
      <c r="AS591" s="883"/>
      <c r="AW591" s="25"/>
      <c r="AY591" s="754" t="s">
        <v>551</v>
      </c>
      <c r="AZ591" s="754" t="s">
        <v>551</v>
      </c>
      <c r="BA591" s="754" t="s">
        <v>549</v>
      </c>
      <c r="BB591" s="884" t="s">
        <v>550</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4"/>
      <c r="AZ592" s="465" t="s">
        <v>545</v>
      </c>
      <c r="BA592" s="465" t="s">
        <v>548</v>
      </c>
      <c r="BB592" s="755" t="s">
        <v>546</v>
      </c>
      <c r="BC592" s="465" t="s">
        <v>545</v>
      </c>
      <c r="BL592" s="22" t="s">
        <v>556</v>
      </c>
      <c r="BM592" s="22" t="s">
        <v>260</v>
      </c>
    </row>
    <row r="593" spans="2:74" ht="18" customHeight="1">
      <c r="B593" s="936"/>
      <c r="C593" s="937"/>
      <c r="D593" s="937"/>
      <c r="E593" s="937"/>
      <c r="F593" s="937"/>
      <c r="G593" s="937"/>
      <c r="H593" s="937"/>
      <c r="I593" s="938"/>
      <c r="J593" s="936"/>
      <c r="K593" s="937"/>
      <c r="L593" s="937"/>
      <c r="M593" s="937"/>
      <c r="N593" s="942"/>
      <c r="O593" s="758"/>
      <c r="P593" s="736" t="s">
        <v>39</v>
      </c>
      <c r="Q593" s="759"/>
      <c r="R593" s="736" t="s">
        <v>9</v>
      </c>
      <c r="S593" s="760"/>
      <c r="T593" s="944" t="s">
        <v>47</v>
      </c>
      <c r="U593" s="1043"/>
      <c r="V593" s="945"/>
      <c r="W593" s="946"/>
      <c r="X593" s="946"/>
      <c r="Y593" s="794" t="s">
        <v>16</v>
      </c>
      <c r="Z593" s="762"/>
      <c r="AA593" s="763"/>
      <c r="AB593" s="763"/>
      <c r="AC593" s="761" t="s">
        <v>16</v>
      </c>
      <c r="AD593" s="762"/>
      <c r="AE593" s="763"/>
      <c r="AF593" s="763"/>
      <c r="AG593" s="764" t="s">
        <v>16</v>
      </c>
      <c r="AH593" s="947">
        <f>IF(V593="賃金で算定",V594+Z594-AD594,0)</f>
        <v>0</v>
      </c>
      <c r="AI593" s="948"/>
      <c r="AJ593" s="948"/>
      <c r="AK593" s="949"/>
      <c r="AL593" s="765"/>
      <c r="AM593" s="766"/>
      <c r="AN593" s="827"/>
      <c r="AO593" s="828"/>
      <c r="AP593" s="828"/>
      <c r="AQ593" s="828"/>
      <c r="AR593" s="828"/>
      <c r="AS593" s="764" t="s">
        <v>16</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7"/>
      <c r="AZ593" s="768"/>
      <c r="BA593" s="769">
        <f>AN593</f>
        <v>0</v>
      </c>
      <c r="BB593" s="768"/>
      <c r="BC593" s="768"/>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8</v>
      </c>
      <c r="Q594" s="23"/>
      <c r="R594" s="11" t="s">
        <v>9</v>
      </c>
      <c r="S594" s="220"/>
      <c r="T594" s="950" t="s">
        <v>29</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90"/>
      <c r="AV594" s="24"/>
      <c r="AW594" s="25"/>
      <c r="AY594" s="467">
        <f>AH594</f>
        <v>0</v>
      </c>
      <c r="AZ594" s="466">
        <f>IF(AV593&lt;=設定シート!C$85,AH594,IF(AND(AV593&gt;=設定シート!E$85,AV593&lt;=設定シート!G$85),AH594*105/108,AH594))</f>
        <v>0</v>
      </c>
      <c r="BA594" s="465"/>
      <c r="BB594" s="466">
        <f>IF($AL594="賃金で算定",0,INT(AY594*$AL594/100))</f>
        <v>0</v>
      </c>
      <c r="BC594" s="466">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8"/>
      <c r="P595" s="736" t="s">
        <v>39</v>
      </c>
      <c r="Q595" s="759"/>
      <c r="R595" s="736" t="s">
        <v>9</v>
      </c>
      <c r="S595" s="760"/>
      <c r="T595" s="944" t="s">
        <v>41</v>
      </c>
      <c r="U595" s="1043"/>
      <c r="V595" s="945"/>
      <c r="W595" s="946"/>
      <c r="X595" s="946"/>
      <c r="Y595" s="799"/>
      <c r="Z595" s="776"/>
      <c r="AA595" s="777"/>
      <c r="AB595" s="777"/>
      <c r="AC595" s="775"/>
      <c r="AD595" s="776"/>
      <c r="AE595" s="777"/>
      <c r="AF595" s="777"/>
      <c r="AG595" s="778"/>
      <c r="AH595" s="947">
        <f>IF(V595="賃金で算定",V596+Z596-AD596,0)</f>
        <v>0</v>
      </c>
      <c r="AI595" s="948"/>
      <c r="AJ595" s="948"/>
      <c r="AK595" s="949"/>
      <c r="AL595" s="765"/>
      <c r="AM595" s="766"/>
      <c r="AN595" s="827"/>
      <c r="AO595" s="828"/>
      <c r="AP595" s="828"/>
      <c r="AQ595" s="828"/>
      <c r="AR595" s="828"/>
      <c r="AS595" s="779"/>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7"/>
      <c r="AZ595" s="768"/>
      <c r="BA595" s="769">
        <f t="shared" ref="BA595" si="322">AN595</f>
        <v>0</v>
      </c>
      <c r="BB595" s="768"/>
      <c r="BC595" s="768"/>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8</v>
      </c>
      <c r="Q596" s="23"/>
      <c r="R596" s="11" t="s">
        <v>9</v>
      </c>
      <c r="S596" s="220"/>
      <c r="T596" s="950" t="s">
        <v>29</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90"/>
      <c r="AV596" s="24"/>
      <c r="AW596" s="25"/>
      <c r="AY596" s="467">
        <f t="shared" ref="AY596" si="323">AH596</f>
        <v>0</v>
      </c>
      <c r="AZ596" s="466">
        <f>IF(AV595&lt;=設定シート!C$85,AH596,IF(AND(AV595&gt;=設定シート!E$85,AV595&lt;=設定シート!G$85),AH596*105/108,AH596))</f>
        <v>0</v>
      </c>
      <c r="BA596" s="465"/>
      <c r="BB596" s="466">
        <f t="shared" ref="BB596" si="324">IF($AL596="賃金で算定",0,INT(AY596*$AL596/100))</f>
        <v>0</v>
      </c>
      <c r="BC596" s="466">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8"/>
      <c r="P597" s="736" t="s">
        <v>39</v>
      </c>
      <c r="Q597" s="759"/>
      <c r="R597" s="736" t="s">
        <v>9</v>
      </c>
      <c r="S597" s="760"/>
      <c r="T597" s="944" t="s">
        <v>41</v>
      </c>
      <c r="U597" s="1043"/>
      <c r="V597" s="945"/>
      <c r="W597" s="946"/>
      <c r="X597" s="946"/>
      <c r="Y597" s="799"/>
      <c r="Z597" s="776"/>
      <c r="AA597" s="777"/>
      <c r="AB597" s="777"/>
      <c r="AC597" s="775"/>
      <c r="AD597" s="776"/>
      <c r="AE597" s="777"/>
      <c r="AF597" s="777"/>
      <c r="AG597" s="778"/>
      <c r="AH597" s="947">
        <f>IF(V597="賃金で算定",V598+Z598-AD598,0)</f>
        <v>0</v>
      </c>
      <c r="AI597" s="948"/>
      <c r="AJ597" s="948"/>
      <c r="AK597" s="949"/>
      <c r="AL597" s="765"/>
      <c r="AM597" s="766"/>
      <c r="AN597" s="827"/>
      <c r="AO597" s="828"/>
      <c r="AP597" s="828"/>
      <c r="AQ597" s="828"/>
      <c r="AR597" s="828"/>
      <c r="AS597" s="779"/>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7"/>
      <c r="AZ597" s="768"/>
      <c r="BA597" s="769">
        <f t="shared" ref="BA597" si="325">AN597</f>
        <v>0</v>
      </c>
      <c r="BB597" s="768"/>
      <c r="BC597" s="768"/>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8</v>
      </c>
      <c r="Q598" s="23"/>
      <c r="R598" s="11" t="s">
        <v>9</v>
      </c>
      <c r="S598" s="220"/>
      <c r="T598" s="950" t="s">
        <v>29</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90"/>
      <c r="AV598" s="24"/>
      <c r="AW598" s="25"/>
      <c r="AY598" s="467">
        <f t="shared" ref="AY598" si="326">AH598</f>
        <v>0</v>
      </c>
      <c r="AZ598" s="466">
        <f>IF(AV597&lt;=設定シート!C$85,AH598,IF(AND(AV597&gt;=設定シート!E$85,AV597&lt;=設定シート!G$85),AH598*105/108,AH598))</f>
        <v>0</v>
      </c>
      <c r="BA598" s="465"/>
      <c r="BB598" s="466">
        <f t="shared" ref="BB598" si="327">IF($AL598="賃金で算定",0,INT(AY598*$AL598/100))</f>
        <v>0</v>
      </c>
      <c r="BC598" s="466">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8"/>
      <c r="P599" s="736" t="s">
        <v>39</v>
      </c>
      <c r="Q599" s="759"/>
      <c r="R599" s="736" t="s">
        <v>9</v>
      </c>
      <c r="S599" s="760"/>
      <c r="T599" s="944" t="s">
        <v>41</v>
      </c>
      <c r="U599" s="1043"/>
      <c r="V599" s="945"/>
      <c r="W599" s="946"/>
      <c r="X599" s="946"/>
      <c r="Y599" s="29"/>
      <c r="Z599" s="782"/>
      <c r="AA599" s="688"/>
      <c r="AB599" s="688"/>
      <c r="AC599" s="21"/>
      <c r="AD599" s="782"/>
      <c r="AE599" s="688"/>
      <c r="AF599" s="688"/>
      <c r="AG599" s="783"/>
      <c r="AH599" s="947">
        <f>IF(V599="賃金で算定",V600+Z600-AD600,0)</f>
        <v>0</v>
      </c>
      <c r="AI599" s="948"/>
      <c r="AJ599" s="948"/>
      <c r="AK599" s="949"/>
      <c r="AL599" s="765"/>
      <c r="AM599" s="766"/>
      <c r="AN599" s="827"/>
      <c r="AO599" s="828"/>
      <c r="AP599" s="828"/>
      <c r="AQ599" s="828"/>
      <c r="AR599" s="828"/>
      <c r="AS599" s="779"/>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7"/>
      <c r="AZ599" s="768"/>
      <c r="BA599" s="769">
        <f t="shared" ref="BA599" si="328">AN599</f>
        <v>0</v>
      </c>
      <c r="BB599" s="768"/>
      <c r="BC599" s="768"/>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8</v>
      </c>
      <c r="Q600" s="23"/>
      <c r="R600" s="11" t="s">
        <v>9</v>
      </c>
      <c r="S600" s="220"/>
      <c r="T600" s="950" t="s">
        <v>29</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90"/>
      <c r="AV600" s="24"/>
      <c r="AW600" s="25"/>
      <c r="AY600" s="467">
        <f t="shared" ref="AY600" si="329">AH600</f>
        <v>0</v>
      </c>
      <c r="AZ600" s="466">
        <f>IF(AV599&lt;=設定シート!C$85,AH600,IF(AND(AV599&gt;=設定シート!E$85,AV599&lt;=設定シート!G$85),AH600*105/108,AH600))</f>
        <v>0</v>
      </c>
      <c r="BA600" s="465"/>
      <c r="BB600" s="466">
        <f t="shared" ref="BB600" si="330">IF($AL600="賃金で算定",0,INT(AY600*$AL600/100))</f>
        <v>0</v>
      </c>
      <c r="BC600" s="466">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8"/>
      <c r="P601" s="736" t="s">
        <v>39</v>
      </c>
      <c r="Q601" s="759"/>
      <c r="R601" s="736" t="s">
        <v>9</v>
      </c>
      <c r="S601" s="760"/>
      <c r="T601" s="944" t="s">
        <v>41</v>
      </c>
      <c r="U601" s="1043"/>
      <c r="V601" s="945"/>
      <c r="W601" s="946"/>
      <c r="X601" s="946"/>
      <c r="Y601" s="799"/>
      <c r="Z601" s="776"/>
      <c r="AA601" s="777"/>
      <c r="AB601" s="777"/>
      <c r="AC601" s="775"/>
      <c r="AD601" s="776"/>
      <c r="AE601" s="777"/>
      <c r="AF601" s="777"/>
      <c r="AG601" s="778"/>
      <c r="AH601" s="947">
        <f>IF(V601="賃金で算定",V602+Z602-AD602,0)</f>
        <v>0</v>
      </c>
      <c r="AI601" s="948"/>
      <c r="AJ601" s="948"/>
      <c r="AK601" s="949"/>
      <c r="AL601" s="765"/>
      <c r="AM601" s="766"/>
      <c r="AN601" s="827"/>
      <c r="AO601" s="828"/>
      <c r="AP601" s="828"/>
      <c r="AQ601" s="828"/>
      <c r="AR601" s="828"/>
      <c r="AS601" s="779"/>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7"/>
      <c r="AZ601" s="768"/>
      <c r="BA601" s="769">
        <f t="shared" ref="BA601" si="331">AN601</f>
        <v>0</v>
      </c>
      <c r="BB601" s="768"/>
      <c r="BC601" s="768"/>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8</v>
      </c>
      <c r="Q602" s="23"/>
      <c r="R602" s="11" t="s">
        <v>9</v>
      </c>
      <c r="S602" s="220"/>
      <c r="T602" s="950" t="s">
        <v>29</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90"/>
      <c r="AV602" s="24"/>
      <c r="AW602" s="25"/>
      <c r="AY602" s="467">
        <f t="shared" ref="AY602" si="332">AH602</f>
        <v>0</v>
      </c>
      <c r="AZ602" s="466">
        <f>IF(AV601&lt;=設定シート!C$85,AH602,IF(AND(AV601&gt;=設定シート!E$85,AV601&lt;=設定シート!G$85),AH602*105/108,AH602))</f>
        <v>0</v>
      </c>
      <c r="BA602" s="465"/>
      <c r="BB602" s="466">
        <f t="shared" ref="BB602" si="333">IF($AL602="賃金で算定",0,INT(AY602*$AL602/100))</f>
        <v>0</v>
      </c>
      <c r="BC602" s="466">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8"/>
      <c r="P603" s="736" t="s">
        <v>39</v>
      </c>
      <c r="Q603" s="759"/>
      <c r="R603" s="736" t="s">
        <v>9</v>
      </c>
      <c r="S603" s="760"/>
      <c r="T603" s="944" t="s">
        <v>41</v>
      </c>
      <c r="U603" s="1043"/>
      <c r="V603" s="945"/>
      <c r="W603" s="946"/>
      <c r="X603" s="946"/>
      <c r="Y603" s="799"/>
      <c r="Z603" s="776"/>
      <c r="AA603" s="777"/>
      <c r="AB603" s="777"/>
      <c r="AC603" s="775"/>
      <c r="AD603" s="776"/>
      <c r="AE603" s="777"/>
      <c r="AF603" s="777"/>
      <c r="AG603" s="778"/>
      <c r="AH603" s="947">
        <f>IF(V603="賃金で算定",V604+Z604-AD604,0)</f>
        <v>0</v>
      </c>
      <c r="AI603" s="948"/>
      <c r="AJ603" s="948"/>
      <c r="AK603" s="949"/>
      <c r="AL603" s="765"/>
      <c r="AM603" s="766"/>
      <c r="AN603" s="827"/>
      <c r="AO603" s="828"/>
      <c r="AP603" s="828"/>
      <c r="AQ603" s="828"/>
      <c r="AR603" s="828"/>
      <c r="AS603" s="779"/>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7"/>
      <c r="AZ603" s="768"/>
      <c r="BA603" s="769">
        <f t="shared" ref="BA603" si="334">AN603</f>
        <v>0</v>
      </c>
      <c r="BB603" s="768"/>
      <c r="BC603" s="768"/>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8</v>
      </c>
      <c r="Q604" s="23"/>
      <c r="R604" s="11" t="s">
        <v>9</v>
      </c>
      <c r="S604" s="220"/>
      <c r="T604" s="950" t="s">
        <v>29</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90"/>
      <c r="AV604" s="24"/>
      <c r="AW604" s="25"/>
      <c r="AY604" s="467">
        <f t="shared" ref="AY604" si="335">AH604</f>
        <v>0</v>
      </c>
      <c r="AZ604" s="466">
        <f>IF(AV603&lt;=設定シート!C$85,AH604,IF(AND(AV603&gt;=設定シート!E$85,AV603&lt;=設定シート!G$85),AH604*105/108,AH604))</f>
        <v>0</v>
      </c>
      <c r="BA604" s="465"/>
      <c r="BB604" s="466">
        <f t="shared" ref="BB604" si="336">IF($AL604="賃金で算定",0,INT(AY604*$AL604/100))</f>
        <v>0</v>
      </c>
      <c r="BC604" s="466">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8"/>
      <c r="P605" s="736" t="s">
        <v>39</v>
      </c>
      <c r="Q605" s="759"/>
      <c r="R605" s="736" t="s">
        <v>9</v>
      </c>
      <c r="S605" s="760"/>
      <c r="T605" s="944" t="s">
        <v>41</v>
      </c>
      <c r="U605" s="1043"/>
      <c r="V605" s="945"/>
      <c r="W605" s="946"/>
      <c r="X605" s="946"/>
      <c r="Y605" s="799"/>
      <c r="Z605" s="776"/>
      <c r="AA605" s="777"/>
      <c r="AB605" s="777"/>
      <c r="AC605" s="775"/>
      <c r="AD605" s="776"/>
      <c r="AE605" s="777"/>
      <c r="AF605" s="777"/>
      <c r="AG605" s="778"/>
      <c r="AH605" s="947">
        <f>IF(V605="賃金で算定",V606+Z606-AD606,0)</f>
        <v>0</v>
      </c>
      <c r="AI605" s="948"/>
      <c r="AJ605" s="948"/>
      <c r="AK605" s="949"/>
      <c r="AL605" s="765"/>
      <c r="AM605" s="766"/>
      <c r="AN605" s="827"/>
      <c r="AO605" s="828"/>
      <c r="AP605" s="828"/>
      <c r="AQ605" s="828"/>
      <c r="AR605" s="828"/>
      <c r="AS605" s="779"/>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7"/>
      <c r="AZ605" s="768"/>
      <c r="BA605" s="769">
        <f t="shared" ref="BA605" si="337">AN605</f>
        <v>0</v>
      </c>
      <c r="BB605" s="768"/>
      <c r="BC605" s="768"/>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8</v>
      </c>
      <c r="Q606" s="23"/>
      <c r="R606" s="11" t="s">
        <v>9</v>
      </c>
      <c r="S606" s="220"/>
      <c r="T606" s="950" t="s">
        <v>29</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90"/>
      <c r="AV606" s="24"/>
      <c r="AW606" s="25"/>
      <c r="AY606" s="467">
        <f t="shared" ref="AY606" si="338">AH606</f>
        <v>0</v>
      </c>
      <c r="AZ606" s="466">
        <f>IF(AV605&lt;=設定シート!C$85,AH606,IF(AND(AV605&gt;=設定シート!E$85,AV605&lt;=設定シート!G$85),AH606*105/108,AH606))</f>
        <v>0</v>
      </c>
      <c r="BA606" s="465"/>
      <c r="BB606" s="466">
        <f t="shared" ref="BB606" si="339">IF($AL606="賃金で算定",0,INT(AY606*$AL606/100))</f>
        <v>0</v>
      </c>
      <c r="BC606" s="466">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8"/>
      <c r="P607" s="736" t="s">
        <v>39</v>
      </c>
      <c r="Q607" s="759"/>
      <c r="R607" s="736" t="s">
        <v>9</v>
      </c>
      <c r="S607" s="760"/>
      <c r="T607" s="944" t="s">
        <v>41</v>
      </c>
      <c r="U607" s="1043"/>
      <c r="V607" s="945"/>
      <c r="W607" s="946"/>
      <c r="X607" s="946"/>
      <c r="Y607" s="799"/>
      <c r="Z607" s="776"/>
      <c r="AA607" s="777"/>
      <c r="AB607" s="777"/>
      <c r="AC607" s="775"/>
      <c r="AD607" s="776"/>
      <c r="AE607" s="777"/>
      <c r="AF607" s="777"/>
      <c r="AG607" s="778"/>
      <c r="AH607" s="947">
        <f>IF(V607="賃金で算定",V608+Z608-AD608,0)</f>
        <v>0</v>
      </c>
      <c r="AI607" s="948"/>
      <c r="AJ607" s="948"/>
      <c r="AK607" s="949"/>
      <c r="AL607" s="765"/>
      <c r="AM607" s="766"/>
      <c r="AN607" s="827"/>
      <c r="AO607" s="828"/>
      <c r="AP607" s="828"/>
      <c r="AQ607" s="828"/>
      <c r="AR607" s="828"/>
      <c r="AS607" s="779"/>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7"/>
      <c r="AZ607" s="768"/>
      <c r="BA607" s="769">
        <f t="shared" ref="BA607" si="340">AN607</f>
        <v>0</v>
      </c>
      <c r="BB607" s="768"/>
      <c r="BC607" s="768"/>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8</v>
      </c>
      <c r="Q608" s="23"/>
      <c r="R608" s="11" t="s">
        <v>9</v>
      </c>
      <c r="S608" s="220"/>
      <c r="T608" s="950" t="s">
        <v>29</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90"/>
      <c r="AV608" s="24"/>
      <c r="AW608" s="25"/>
      <c r="AY608" s="467">
        <f t="shared" ref="AY608" si="341">AH608</f>
        <v>0</v>
      </c>
      <c r="AZ608" s="466">
        <f>IF(AV607&lt;=設定シート!C$85,AH608,IF(AND(AV607&gt;=設定シート!E$85,AV607&lt;=設定シート!G$85),AH608*105/108,AH608))</f>
        <v>0</v>
      </c>
      <c r="BA608" s="465"/>
      <c r="BB608" s="466">
        <f t="shared" ref="BB608" si="342">IF($AL608="賃金で算定",0,INT(AY608*$AL608/100))</f>
        <v>0</v>
      </c>
      <c r="BC608" s="466">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8"/>
      <c r="P609" s="736" t="s">
        <v>39</v>
      </c>
      <c r="Q609" s="759"/>
      <c r="R609" s="736" t="s">
        <v>9</v>
      </c>
      <c r="S609" s="760"/>
      <c r="T609" s="944" t="s">
        <v>41</v>
      </c>
      <c r="U609" s="1043"/>
      <c r="V609" s="945"/>
      <c r="W609" s="946"/>
      <c r="X609" s="946"/>
      <c r="Y609" s="799"/>
      <c r="Z609" s="776"/>
      <c r="AA609" s="777"/>
      <c r="AB609" s="777"/>
      <c r="AC609" s="775"/>
      <c r="AD609" s="776"/>
      <c r="AE609" s="777"/>
      <c r="AF609" s="777"/>
      <c r="AG609" s="778"/>
      <c r="AH609" s="947">
        <f>IF(V609="賃金で算定",V610+Z610-AD610,0)</f>
        <v>0</v>
      </c>
      <c r="AI609" s="948"/>
      <c r="AJ609" s="948"/>
      <c r="AK609" s="949"/>
      <c r="AL609" s="765"/>
      <c r="AM609" s="766"/>
      <c r="AN609" s="827"/>
      <c r="AO609" s="828"/>
      <c r="AP609" s="828"/>
      <c r="AQ609" s="828"/>
      <c r="AR609" s="828"/>
      <c r="AS609" s="779"/>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7"/>
      <c r="AZ609" s="768"/>
      <c r="BA609" s="769">
        <f t="shared" ref="BA609" si="343">AN609</f>
        <v>0</v>
      </c>
      <c r="BB609" s="768"/>
      <c r="BC609" s="768"/>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8</v>
      </c>
      <c r="Q610" s="23"/>
      <c r="R610" s="11" t="s">
        <v>9</v>
      </c>
      <c r="S610" s="220"/>
      <c r="T610" s="950" t="s">
        <v>29</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90"/>
      <c r="AV610" s="24"/>
      <c r="AW610" s="25"/>
      <c r="AY610" s="467">
        <f t="shared" ref="AY610" si="344">AH610</f>
        <v>0</v>
      </c>
      <c r="AZ610" s="466">
        <f>IF(AV609&lt;=設定シート!C$85,AH610,IF(AND(AV609&gt;=設定シート!E$85,AV609&lt;=設定シート!G$85),AH610*105/108,AH610))</f>
        <v>0</v>
      </c>
      <c r="BA610" s="465"/>
      <c r="BB610" s="466">
        <f t="shared" ref="BB610" si="345">IF($AL610="賃金で算定",0,INT(AY610*$AL610/100))</f>
        <v>0</v>
      </c>
      <c r="BC610" s="466">
        <f>IF(AY610=AZ610,BB610,AZ610*$AL610/100)</f>
        <v>0</v>
      </c>
      <c r="BL610" s="22">
        <f>IF(AY610=AZ610,0,1)</f>
        <v>0</v>
      </c>
      <c r="BM610" s="22" t="str">
        <f>IF(BL610=1,AL610,"")</f>
        <v/>
      </c>
    </row>
    <row r="611" spans="2:74" ht="18" customHeight="1">
      <c r="B611" s="839" t="s">
        <v>161</v>
      </c>
      <c r="C611" s="956"/>
      <c r="D611" s="956"/>
      <c r="E611" s="957"/>
      <c r="F611" s="1037"/>
      <c r="G611" s="965"/>
      <c r="H611" s="965"/>
      <c r="I611" s="965"/>
      <c r="J611" s="965"/>
      <c r="K611" s="965"/>
      <c r="L611" s="965"/>
      <c r="M611" s="965"/>
      <c r="N611" s="966"/>
      <c r="O611" s="839" t="s">
        <v>903</v>
      </c>
      <c r="P611" s="956"/>
      <c r="Q611" s="956"/>
      <c r="R611" s="956"/>
      <c r="S611" s="956"/>
      <c r="T611" s="956"/>
      <c r="U611" s="957"/>
      <c r="V611" s="1040">
        <f>AH611</f>
        <v>0</v>
      </c>
      <c r="W611" s="1041"/>
      <c r="X611" s="1041"/>
      <c r="Y611" s="1042"/>
      <c r="Z611" s="776"/>
      <c r="AA611" s="777"/>
      <c r="AB611" s="777"/>
      <c r="AC611" s="775"/>
      <c r="AD611" s="776"/>
      <c r="AE611" s="777"/>
      <c r="AF611" s="777"/>
      <c r="AG611" s="775"/>
      <c r="AH611" s="947">
        <f>AH593+AH595+AH597+AH599+AH601+AH603+AH605+AH607+AH609</f>
        <v>0</v>
      </c>
      <c r="AI611" s="948"/>
      <c r="AJ611" s="948"/>
      <c r="AK611" s="949"/>
      <c r="AL611" s="743"/>
      <c r="AM611" s="745"/>
      <c r="AN611" s="947">
        <f>AN593+AN595+AN597+AN599+AN601+AN603+AN605+AN607+AN609</f>
        <v>0</v>
      </c>
      <c r="AO611" s="948"/>
      <c r="AP611" s="948"/>
      <c r="AQ611" s="948"/>
      <c r="AR611" s="948"/>
      <c r="AS611" s="779"/>
      <c r="AW611" s="25"/>
      <c r="AY611" s="767"/>
      <c r="AZ611" s="784"/>
      <c r="BA611" s="785">
        <f>BA593+BA595+BA597+BA599+BA601+BA603+BA605+BA607+BA609</f>
        <v>0</v>
      </c>
      <c r="BB611" s="769">
        <f>BB594+BB596+BB598+BB600+BB602+BB604+BB606+BB608+BB610</f>
        <v>0</v>
      </c>
      <c r="BC611" s="769">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7"/>
      <c r="AM612" s="748"/>
      <c r="AN612" s="951">
        <f>BB612</f>
        <v>0</v>
      </c>
      <c r="AO612" s="930"/>
      <c r="AP612" s="930"/>
      <c r="AQ612" s="930"/>
      <c r="AR612" s="930"/>
      <c r="AS612" s="800"/>
      <c r="AW612" s="25"/>
      <c r="AY612" s="786">
        <f>AY594+AY596+AY598+AY600+AY602+AY604+AY606+AY608+AY610</f>
        <v>0</v>
      </c>
      <c r="AZ612" s="787"/>
      <c r="BA612" s="787"/>
      <c r="BB612" s="788">
        <f>BB611</f>
        <v>0</v>
      </c>
      <c r="BC612" s="789"/>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91"/>
      <c r="AM613" s="692"/>
      <c r="AN613" s="934">
        <f>BC613</f>
        <v>0</v>
      </c>
      <c r="AO613" s="935"/>
      <c r="AP613" s="935"/>
      <c r="AQ613" s="935"/>
      <c r="AR613" s="935"/>
      <c r="AS613" s="690"/>
      <c r="AU613" s="222"/>
      <c r="AW613" s="25"/>
      <c r="AY613" s="469"/>
      <c r="AZ613" s="470">
        <f>IF(AZ594+AZ596+AZ598+AZ600+AZ602+AZ604+AZ606+AZ608+AZ610=AY612,0,ROUNDDOWN(AZ594+AZ596+AZ598+AZ600+AZ602+AZ604+AZ606+AZ608+AZ610,0))</f>
        <v>0</v>
      </c>
      <c r="BA613" s="468"/>
      <c r="BB613" s="468"/>
      <c r="BC613" s="470">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43</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888</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3"/>
      <c r="AN625" s="703"/>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10</v>
      </c>
      <c r="C627" s="836"/>
      <c r="D627" s="836"/>
      <c r="E627" s="836"/>
      <c r="F627" s="836"/>
      <c r="G627" s="836"/>
      <c r="H627" s="836"/>
      <c r="I627" s="836"/>
      <c r="J627" s="840" t="s">
        <v>18</v>
      </c>
      <c r="K627" s="840"/>
      <c r="L627" s="729" t="s">
        <v>11</v>
      </c>
      <c r="M627" s="840" t="s">
        <v>19</v>
      </c>
      <c r="N627" s="840"/>
      <c r="O627" s="841" t="s">
        <v>20</v>
      </c>
      <c r="P627" s="840"/>
      <c r="Q627" s="840"/>
      <c r="R627" s="840"/>
      <c r="S627" s="840"/>
      <c r="T627" s="840"/>
      <c r="U627" s="840" t="s">
        <v>21</v>
      </c>
      <c r="V627" s="840"/>
      <c r="W627" s="840"/>
      <c r="AD627" s="11"/>
      <c r="AE627" s="11"/>
      <c r="AF627" s="11"/>
      <c r="AG627" s="11"/>
      <c r="AH627" s="11"/>
      <c r="AI627" s="11"/>
      <c r="AJ627" s="11"/>
      <c r="AL627" s="981">
        <f>$AL$9</f>
        <v>0</v>
      </c>
      <c r="AM627" s="843"/>
      <c r="AN627" s="914" t="s">
        <v>12</v>
      </c>
      <c r="AO627" s="914"/>
      <c r="AP627" s="843">
        <v>16</v>
      </c>
      <c r="AQ627" s="843"/>
      <c r="AR627" s="914" t="s">
        <v>13</v>
      </c>
      <c r="AS627" s="917"/>
      <c r="AW627" s="25"/>
    </row>
    <row r="628" spans="2:74"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44</v>
      </c>
      <c r="C631" s="891"/>
      <c r="D631" s="891"/>
      <c r="E631" s="891"/>
      <c r="F631" s="891"/>
      <c r="G631" s="891"/>
      <c r="H631" s="891"/>
      <c r="I631" s="892"/>
      <c r="J631" s="890" t="s">
        <v>14</v>
      </c>
      <c r="K631" s="891"/>
      <c r="L631" s="891"/>
      <c r="M631" s="891"/>
      <c r="N631" s="899"/>
      <c r="O631" s="902" t="s">
        <v>45</v>
      </c>
      <c r="P631" s="891"/>
      <c r="Q631" s="891"/>
      <c r="R631" s="891"/>
      <c r="S631" s="891"/>
      <c r="T631" s="891"/>
      <c r="U631" s="892"/>
      <c r="V631" s="730" t="s">
        <v>38</v>
      </c>
      <c r="W631" s="731"/>
      <c r="X631" s="731"/>
      <c r="Y631" s="905" t="s">
        <v>570</v>
      </c>
      <c r="Z631" s="905"/>
      <c r="AA631" s="905"/>
      <c r="AB631" s="905"/>
      <c r="AC631" s="905"/>
      <c r="AD631" s="905"/>
      <c r="AE631" s="905"/>
      <c r="AF631" s="905"/>
      <c r="AG631" s="905"/>
      <c r="AH631" s="905"/>
      <c r="AI631" s="731"/>
      <c r="AJ631" s="731"/>
      <c r="AK631" s="732"/>
      <c r="AL631" s="1034" t="s">
        <v>524</v>
      </c>
      <c r="AM631" s="1034"/>
      <c r="AN631" s="906" t="s">
        <v>315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15</v>
      </c>
      <c r="W632" s="1044"/>
      <c r="X632" s="1044"/>
      <c r="Y632" s="1045"/>
      <c r="Z632" s="858" t="s">
        <v>24</v>
      </c>
      <c r="AA632" s="859"/>
      <c r="AB632" s="859"/>
      <c r="AC632" s="860"/>
      <c r="AD632" s="1049" t="s">
        <v>25</v>
      </c>
      <c r="AE632" s="1050"/>
      <c r="AF632" s="1050"/>
      <c r="AG632" s="1051"/>
      <c r="AH632" s="870" t="s">
        <v>174</v>
      </c>
      <c r="AI632" s="871"/>
      <c r="AJ632" s="871"/>
      <c r="AK632" s="872"/>
      <c r="AL632" s="1035" t="s">
        <v>525</v>
      </c>
      <c r="AM632" s="1035"/>
      <c r="AN632" s="880" t="s">
        <v>27</v>
      </c>
      <c r="AO632" s="881"/>
      <c r="AP632" s="881"/>
      <c r="AQ632" s="881"/>
      <c r="AR632" s="882"/>
      <c r="AS632" s="883"/>
      <c r="AW632" s="25"/>
      <c r="AY632" s="754" t="s">
        <v>551</v>
      </c>
      <c r="AZ632" s="754" t="s">
        <v>551</v>
      </c>
      <c r="BA632" s="754" t="s">
        <v>549</v>
      </c>
      <c r="BB632" s="884" t="s">
        <v>550</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4"/>
      <c r="AZ633" s="465" t="s">
        <v>545</v>
      </c>
      <c r="BA633" s="465" t="s">
        <v>548</v>
      </c>
      <c r="BB633" s="755" t="s">
        <v>546</v>
      </c>
      <c r="BC633" s="465" t="s">
        <v>545</v>
      </c>
      <c r="BL633" s="22" t="s">
        <v>556</v>
      </c>
      <c r="BM633" s="22" t="s">
        <v>260</v>
      </c>
    </row>
    <row r="634" spans="2:74" ht="18" customHeight="1">
      <c r="B634" s="936"/>
      <c r="C634" s="937"/>
      <c r="D634" s="937"/>
      <c r="E634" s="937"/>
      <c r="F634" s="937"/>
      <c r="G634" s="937"/>
      <c r="H634" s="937"/>
      <c r="I634" s="938"/>
      <c r="J634" s="936"/>
      <c r="K634" s="937"/>
      <c r="L634" s="937"/>
      <c r="M634" s="937"/>
      <c r="N634" s="942"/>
      <c r="O634" s="758"/>
      <c r="P634" s="736" t="s">
        <v>39</v>
      </c>
      <c r="Q634" s="759"/>
      <c r="R634" s="736" t="s">
        <v>9</v>
      </c>
      <c r="S634" s="760"/>
      <c r="T634" s="944" t="s">
        <v>47</v>
      </c>
      <c r="U634" s="1043"/>
      <c r="V634" s="945"/>
      <c r="W634" s="946"/>
      <c r="X634" s="946"/>
      <c r="Y634" s="794" t="s">
        <v>16</v>
      </c>
      <c r="Z634" s="762"/>
      <c r="AA634" s="763"/>
      <c r="AB634" s="763"/>
      <c r="AC634" s="761" t="s">
        <v>16</v>
      </c>
      <c r="AD634" s="762"/>
      <c r="AE634" s="763"/>
      <c r="AF634" s="763"/>
      <c r="AG634" s="764" t="s">
        <v>16</v>
      </c>
      <c r="AH634" s="947">
        <f>IF(V634="賃金で算定",V635+Z635-AD635,0)</f>
        <v>0</v>
      </c>
      <c r="AI634" s="948"/>
      <c r="AJ634" s="948"/>
      <c r="AK634" s="949"/>
      <c r="AL634" s="765"/>
      <c r="AM634" s="766"/>
      <c r="AN634" s="827"/>
      <c r="AO634" s="828"/>
      <c r="AP634" s="828"/>
      <c r="AQ634" s="828"/>
      <c r="AR634" s="828"/>
      <c r="AS634" s="764" t="s">
        <v>16</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7"/>
      <c r="AZ634" s="768"/>
      <c r="BA634" s="769">
        <f>AN634</f>
        <v>0</v>
      </c>
      <c r="BB634" s="768"/>
      <c r="BC634" s="768"/>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8</v>
      </c>
      <c r="Q635" s="23"/>
      <c r="R635" s="11" t="s">
        <v>9</v>
      </c>
      <c r="S635" s="220"/>
      <c r="T635" s="950" t="s">
        <v>29</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90"/>
      <c r="AV635" s="24"/>
      <c r="AW635" s="25"/>
      <c r="AY635" s="467">
        <f>AH635</f>
        <v>0</v>
      </c>
      <c r="AZ635" s="466">
        <f>IF(AV634&lt;=設定シート!C$85,AH635,IF(AND(AV634&gt;=設定シート!E$85,AV634&lt;=設定シート!G$85),AH635*105/108,AH635))</f>
        <v>0</v>
      </c>
      <c r="BA635" s="465"/>
      <c r="BB635" s="466">
        <f>IF($AL635="賃金で算定",0,INT(AY635*$AL635/100))</f>
        <v>0</v>
      </c>
      <c r="BC635" s="466">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8"/>
      <c r="P636" s="736" t="s">
        <v>39</v>
      </c>
      <c r="Q636" s="759"/>
      <c r="R636" s="736" t="s">
        <v>9</v>
      </c>
      <c r="S636" s="760"/>
      <c r="T636" s="944" t="s">
        <v>41</v>
      </c>
      <c r="U636" s="1043"/>
      <c r="V636" s="945"/>
      <c r="W636" s="946"/>
      <c r="X636" s="946"/>
      <c r="Y636" s="799"/>
      <c r="Z636" s="776"/>
      <c r="AA636" s="777"/>
      <c r="AB636" s="777"/>
      <c r="AC636" s="775"/>
      <c r="AD636" s="776"/>
      <c r="AE636" s="777"/>
      <c r="AF636" s="777"/>
      <c r="AG636" s="778"/>
      <c r="AH636" s="947">
        <f>IF(V636="賃金で算定",V637+Z637-AD637,0)</f>
        <v>0</v>
      </c>
      <c r="AI636" s="948"/>
      <c r="AJ636" s="948"/>
      <c r="AK636" s="949"/>
      <c r="AL636" s="765"/>
      <c r="AM636" s="766"/>
      <c r="AN636" s="827"/>
      <c r="AO636" s="828"/>
      <c r="AP636" s="828"/>
      <c r="AQ636" s="828"/>
      <c r="AR636" s="828"/>
      <c r="AS636" s="779"/>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7"/>
      <c r="AZ636" s="768"/>
      <c r="BA636" s="769">
        <f t="shared" ref="BA636" si="346">AN636</f>
        <v>0</v>
      </c>
      <c r="BB636" s="768"/>
      <c r="BC636" s="768"/>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8</v>
      </c>
      <c r="Q637" s="23"/>
      <c r="R637" s="11" t="s">
        <v>9</v>
      </c>
      <c r="S637" s="220"/>
      <c r="T637" s="950" t="s">
        <v>29</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90"/>
      <c r="AV637" s="24"/>
      <c r="AW637" s="25"/>
      <c r="AY637" s="467">
        <f t="shared" ref="AY637" si="347">AH637</f>
        <v>0</v>
      </c>
      <c r="AZ637" s="466">
        <f>IF(AV636&lt;=設定シート!C$85,AH637,IF(AND(AV636&gt;=設定シート!E$85,AV636&lt;=設定シート!G$85),AH637*105/108,AH637))</f>
        <v>0</v>
      </c>
      <c r="BA637" s="465"/>
      <c r="BB637" s="466">
        <f t="shared" ref="BB637" si="348">IF($AL637="賃金で算定",0,INT(AY637*$AL637/100))</f>
        <v>0</v>
      </c>
      <c r="BC637" s="466">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8"/>
      <c r="P638" s="736" t="s">
        <v>39</v>
      </c>
      <c r="Q638" s="759"/>
      <c r="R638" s="736" t="s">
        <v>9</v>
      </c>
      <c r="S638" s="760"/>
      <c r="T638" s="944" t="s">
        <v>41</v>
      </c>
      <c r="U638" s="1043"/>
      <c r="V638" s="945"/>
      <c r="W638" s="946"/>
      <c r="X638" s="946"/>
      <c r="Y638" s="799"/>
      <c r="Z638" s="776"/>
      <c r="AA638" s="777"/>
      <c r="AB638" s="777"/>
      <c r="AC638" s="775"/>
      <c r="AD638" s="776"/>
      <c r="AE638" s="777"/>
      <c r="AF638" s="777"/>
      <c r="AG638" s="778"/>
      <c r="AH638" s="947">
        <f>IF(V638="賃金で算定",V639+Z639-AD639,0)</f>
        <v>0</v>
      </c>
      <c r="AI638" s="948"/>
      <c r="AJ638" s="948"/>
      <c r="AK638" s="949"/>
      <c r="AL638" s="765"/>
      <c r="AM638" s="766"/>
      <c r="AN638" s="827"/>
      <c r="AO638" s="828"/>
      <c r="AP638" s="828"/>
      <c r="AQ638" s="828"/>
      <c r="AR638" s="828"/>
      <c r="AS638" s="779"/>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7"/>
      <c r="AZ638" s="768"/>
      <c r="BA638" s="769">
        <f t="shared" ref="BA638" si="349">AN638</f>
        <v>0</v>
      </c>
      <c r="BB638" s="768"/>
      <c r="BC638" s="768"/>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8</v>
      </c>
      <c r="Q639" s="23"/>
      <c r="R639" s="11" t="s">
        <v>9</v>
      </c>
      <c r="S639" s="220"/>
      <c r="T639" s="950" t="s">
        <v>29</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90"/>
      <c r="AV639" s="24"/>
      <c r="AW639" s="25"/>
      <c r="AY639" s="467">
        <f t="shared" ref="AY639" si="350">AH639</f>
        <v>0</v>
      </c>
      <c r="AZ639" s="466">
        <f>IF(AV638&lt;=設定シート!C$85,AH639,IF(AND(AV638&gt;=設定シート!E$85,AV638&lt;=設定シート!G$85),AH639*105/108,AH639))</f>
        <v>0</v>
      </c>
      <c r="BA639" s="465"/>
      <c r="BB639" s="466">
        <f t="shared" ref="BB639" si="351">IF($AL639="賃金で算定",0,INT(AY639*$AL639/100))</f>
        <v>0</v>
      </c>
      <c r="BC639" s="466">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8"/>
      <c r="P640" s="736" t="s">
        <v>39</v>
      </c>
      <c r="Q640" s="759"/>
      <c r="R640" s="736" t="s">
        <v>9</v>
      </c>
      <c r="S640" s="760"/>
      <c r="T640" s="944" t="s">
        <v>41</v>
      </c>
      <c r="U640" s="1043"/>
      <c r="V640" s="945"/>
      <c r="W640" s="946"/>
      <c r="X640" s="946"/>
      <c r="Y640" s="29"/>
      <c r="Z640" s="782"/>
      <c r="AA640" s="688"/>
      <c r="AB640" s="688"/>
      <c r="AC640" s="21"/>
      <c r="AD640" s="782"/>
      <c r="AE640" s="688"/>
      <c r="AF640" s="688"/>
      <c r="AG640" s="783"/>
      <c r="AH640" s="947">
        <f>IF(V640="賃金で算定",V641+Z641-AD641,0)</f>
        <v>0</v>
      </c>
      <c r="AI640" s="948"/>
      <c r="AJ640" s="948"/>
      <c r="AK640" s="949"/>
      <c r="AL640" s="765"/>
      <c r="AM640" s="766"/>
      <c r="AN640" s="827"/>
      <c r="AO640" s="828"/>
      <c r="AP640" s="828"/>
      <c r="AQ640" s="828"/>
      <c r="AR640" s="828"/>
      <c r="AS640" s="779"/>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7"/>
      <c r="AZ640" s="768"/>
      <c r="BA640" s="769">
        <f t="shared" ref="BA640" si="352">AN640</f>
        <v>0</v>
      </c>
      <c r="BB640" s="768"/>
      <c r="BC640" s="768"/>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8</v>
      </c>
      <c r="Q641" s="23"/>
      <c r="R641" s="11" t="s">
        <v>9</v>
      </c>
      <c r="S641" s="220"/>
      <c r="T641" s="950" t="s">
        <v>29</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90"/>
      <c r="AV641" s="24"/>
      <c r="AW641" s="25"/>
      <c r="AY641" s="467">
        <f t="shared" ref="AY641" si="353">AH641</f>
        <v>0</v>
      </c>
      <c r="AZ641" s="466">
        <f>IF(AV640&lt;=設定シート!C$85,AH641,IF(AND(AV640&gt;=設定シート!E$85,AV640&lt;=設定シート!G$85),AH641*105/108,AH641))</f>
        <v>0</v>
      </c>
      <c r="BA641" s="465"/>
      <c r="BB641" s="466">
        <f t="shared" ref="BB641" si="354">IF($AL641="賃金で算定",0,INT(AY641*$AL641/100))</f>
        <v>0</v>
      </c>
      <c r="BC641" s="466">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8"/>
      <c r="P642" s="736" t="s">
        <v>39</v>
      </c>
      <c r="Q642" s="759"/>
      <c r="R642" s="736" t="s">
        <v>9</v>
      </c>
      <c r="S642" s="760"/>
      <c r="T642" s="944" t="s">
        <v>41</v>
      </c>
      <c r="U642" s="1043"/>
      <c r="V642" s="945"/>
      <c r="W642" s="946"/>
      <c r="X642" s="946"/>
      <c r="Y642" s="799"/>
      <c r="Z642" s="776"/>
      <c r="AA642" s="777"/>
      <c r="AB642" s="777"/>
      <c r="AC642" s="775"/>
      <c r="AD642" s="776"/>
      <c r="AE642" s="777"/>
      <c r="AF642" s="777"/>
      <c r="AG642" s="778"/>
      <c r="AH642" s="947">
        <f>IF(V642="賃金で算定",V643+Z643-AD643,0)</f>
        <v>0</v>
      </c>
      <c r="AI642" s="948"/>
      <c r="AJ642" s="948"/>
      <c r="AK642" s="949"/>
      <c r="AL642" s="765"/>
      <c r="AM642" s="766"/>
      <c r="AN642" s="827"/>
      <c r="AO642" s="828"/>
      <c r="AP642" s="828"/>
      <c r="AQ642" s="828"/>
      <c r="AR642" s="828"/>
      <c r="AS642" s="779"/>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7"/>
      <c r="AZ642" s="768"/>
      <c r="BA642" s="769">
        <f t="shared" ref="BA642" si="355">AN642</f>
        <v>0</v>
      </c>
      <c r="BB642" s="768"/>
      <c r="BC642" s="768"/>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8</v>
      </c>
      <c r="Q643" s="23"/>
      <c r="R643" s="11" t="s">
        <v>9</v>
      </c>
      <c r="S643" s="220"/>
      <c r="T643" s="950" t="s">
        <v>29</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90"/>
      <c r="AV643" s="24"/>
      <c r="AW643" s="25"/>
      <c r="AY643" s="467">
        <f t="shared" ref="AY643" si="356">AH643</f>
        <v>0</v>
      </c>
      <c r="AZ643" s="466">
        <f>IF(AV642&lt;=設定シート!C$85,AH643,IF(AND(AV642&gt;=設定シート!E$85,AV642&lt;=設定シート!G$85),AH643*105/108,AH643))</f>
        <v>0</v>
      </c>
      <c r="BA643" s="465"/>
      <c r="BB643" s="466">
        <f t="shared" ref="BB643" si="357">IF($AL643="賃金で算定",0,INT(AY643*$AL643/100))</f>
        <v>0</v>
      </c>
      <c r="BC643" s="466">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8"/>
      <c r="P644" s="736" t="s">
        <v>39</v>
      </c>
      <c r="Q644" s="759"/>
      <c r="R644" s="736" t="s">
        <v>9</v>
      </c>
      <c r="S644" s="760"/>
      <c r="T644" s="944" t="s">
        <v>41</v>
      </c>
      <c r="U644" s="1043"/>
      <c r="V644" s="945"/>
      <c r="W644" s="946"/>
      <c r="X644" s="946"/>
      <c r="Y644" s="799"/>
      <c r="Z644" s="776"/>
      <c r="AA644" s="777"/>
      <c r="AB644" s="777"/>
      <c r="AC644" s="775"/>
      <c r="AD644" s="776"/>
      <c r="AE644" s="777"/>
      <c r="AF644" s="777"/>
      <c r="AG644" s="778"/>
      <c r="AH644" s="947">
        <f>IF(V644="賃金で算定",V645+Z645-AD645,0)</f>
        <v>0</v>
      </c>
      <c r="AI644" s="948"/>
      <c r="AJ644" s="948"/>
      <c r="AK644" s="949"/>
      <c r="AL644" s="765"/>
      <c r="AM644" s="766"/>
      <c r="AN644" s="827"/>
      <c r="AO644" s="828"/>
      <c r="AP644" s="828"/>
      <c r="AQ644" s="828"/>
      <c r="AR644" s="828"/>
      <c r="AS644" s="779"/>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7"/>
      <c r="AZ644" s="768"/>
      <c r="BA644" s="769">
        <f t="shared" ref="BA644" si="358">AN644</f>
        <v>0</v>
      </c>
      <c r="BB644" s="768"/>
      <c r="BC644" s="768"/>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8</v>
      </c>
      <c r="Q645" s="23"/>
      <c r="R645" s="11" t="s">
        <v>9</v>
      </c>
      <c r="S645" s="220"/>
      <c r="T645" s="950" t="s">
        <v>29</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90"/>
      <c r="AV645" s="24"/>
      <c r="AW645" s="25"/>
      <c r="AY645" s="467">
        <f t="shared" ref="AY645" si="359">AH645</f>
        <v>0</v>
      </c>
      <c r="AZ645" s="466">
        <f>IF(AV644&lt;=設定シート!C$85,AH645,IF(AND(AV644&gt;=設定シート!E$85,AV644&lt;=設定シート!G$85),AH645*105/108,AH645))</f>
        <v>0</v>
      </c>
      <c r="BA645" s="465"/>
      <c r="BB645" s="466">
        <f t="shared" ref="BB645" si="360">IF($AL645="賃金で算定",0,INT(AY645*$AL645/100))</f>
        <v>0</v>
      </c>
      <c r="BC645" s="466">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8"/>
      <c r="P646" s="736" t="s">
        <v>39</v>
      </c>
      <c r="Q646" s="759"/>
      <c r="R646" s="736" t="s">
        <v>9</v>
      </c>
      <c r="S646" s="760"/>
      <c r="T646" s="944" t="s">
        <v>41</v>
      </c>
      <c r="U646" s="1043"/>
      <c r="V646" s="945"/>
      <c r="W646" s="946"/>
      <c r="X646" s="946"/>
      <c r="Y646" s="799"/>
      <c r="Z646" s="776"/>
      <c r="AA646" s="777"/>
      <c r="AB646" s="777"/>
      <c r="AC646" s="775"/>
      <c r="AD646" s="776"/>
      <c r="AE646" s="777"/>
      <c r="AF646" s="777"/>
      <c r="AG646" s="778"/>
      <c r="AH646" s="947">
        <f>IF(V646="賃金で算定",V647+Z647-AD647,0)</f>
        <v>0</v>
      </c>
      <c r="AI646" s="948"/>
      <c r="AJ646" s="948"/>
      <c r="AK646" s="949"/>
      <c r="AL646" s="765"/>
      <c r="AM646" s="766"/>
      <c r="AN646" s="827"/>
      <c r="AO646" s="828"/>
      <c r="AP646" s="828"/>
      <c r="AQ646" s="828"/>
      <c r="AR646" s="828"/>
      <c r="AS646" s="779"/>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7"/>
      <c r="AZ646" s="768"/>
      <c r="BA646" s="769">
        <f t="shared" ref="BA646" si="361">AN646</f>
        <v>0</v>
      </c>
      <c r="BB646" s="768"/>
      <c r="BC646" s="768"/>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8</v>
      </c>
      <c r="Q647" s="23"/>
      <c r="R647" s="11" t="s">
        <v>9</v>
      </c>
      <c r="S647" s="220"/>
      <c r="T647" s="950" t="s">
        <v>29</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90"/>
      <c r="AV647" s="24"/>
      <c r="AW647" s="25"/>
      <c r="AY647" s="467">
        <f t="shared" ref="AY647" si="362">AH647</f>
        <v>0</v>
      </c>
      <c r="AZ647" s="466">
        <f>IF(AV646&lt;=設定シート!C$85,AH647,IF(AND(AV646&gt;=設定シート!E$85,AV646&lt;=設定シート!G$85),AH647*105/108,AH647))</f>
        <v>0</v>
      </c>
      <c r="BA647" s="465"/>
      <c r="BB647" s="466">
        <f t="shared" ref="BB647" si="363">IF($AL647="賃金で算定",0,INT(AY647*$AL647/100))</f>
        <v>0</v>
      </c>
      <c r="BC647" s="466">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8"/>
      <c r="P648" s="736" t="s">
        <v>39</v>
      </c>
      <c r="Q648" s="759"/>
      <c r="R648" s="736" t="s">
        <v>9</v>
      </c>
      <c r="S648" s="760"/>
      <c r="T648" s="944" t="s">
        <v>41</v>
      </c>
      <c r="U648" s="1043"/>
      <c r="V648" s="945"/>
      <c r="W648" s="946"/>
      <c r="X648" s="946"/>
      <c r="Y648" s="799"/>
      <c r="Z648" s="776"/>
      <c r="AA648" s="777"/>
      <c r="AB648" s="777"/>
      <c r="AC648" s="775"/>
      <c r="AD648" s="776"/>
      <c r="AE648" s="777"/>
      <c r="AF648" s="777"/>
      <c r="AG648" s="778"/>
      <c r="AH648" s="947">
        <f>IF(V648="賃金で算定",V649+Z649-AD649,0)</f>
        <v>0</v>
      </c>
      <c r="AI648" s="948"/>
      <c r="AJ648" s="948"/>
      <c r="AK648" s="949"/>
      <c r="AL648" s="765"/>
      <c r="AM648" s="766"/>
      <c r="AN648" s="827"/>
      <c r="AO648" s="828"/>
      <c r="AP648" s="828"/>
      <c r="AQ648" s="828"/>
      <c r="AR648" s="828"/>
      <c r="AS648" s="779"/>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7"/>
      <c r="AZ648" s="768"/>
      <c r="BA648" s="769">
        <f t="shared" ref="BA648" si="364">AN648</f>
        <v>0</v>
      </c>
      <c r="BB648" s="768"/>
      <c r="BC648" s="768"/>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8</v>
      </c>
      <c r="Q649" s="23"/>
      <c r="R649" s="11" t="s">
        <v>9</v>
      </c>
      <c r="S649" s="220"/>
      <c r="T649" s="950" t="s">
        <v>29</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90"/>
      <c r="AV649" s="24"/>
      <c r="AW649" s="25"/>
      <c r="AY649" s="467">
        <f t="shared" ref="AY649" si="365">AH649</f>
        <v>0</v>
      </c>
      <c r="AZ649" s="466">
        <f>IF(AV648&lt;=設定シート!C$85,AH649,IF(AND(AV648&gt;=設定シート!E$85,AV648&lt;=設定シート!G$85),AH649*105/108,AH649))</f>
        <v>0</v>
      </c>
      <c r="BA649" s="465"/>
      <c r="BB649" s="466">
        <f t="shared" ref="BB649" si="366">IF($AL649="賃金で算定",0,INT(AY649*$AL649/100))</f>
        <v>0</v>
      </c>
      <c r="BC649" s="466">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8"/>
      <c r="P650" s="736" t="s">
        <v>39</v>
      </c>
      <c r="Q650" s="759"/>
      <c r="R650" s="736" t="s">
        <v>9</v>
      </c>
      <c r="S650" s="760"/>
      <c r="T650" s="944" t="s">
        <v>41</v>
      </c>
      <c r="U650" s="1043"/>
      <c r="V650" s="945"/>
      <c r="W650" s="946"/>
      <c r="X650" s="946"/>
      <c r="Y650" s="799"/>
      <c r="Z650" s="776"/>
      <c r="AA650" s="777"/>
      <c r="AB650" s="777"/>
      <c r="AC650" s="775"/>
      <c r="AD650" s="776"/>
      <c r="AE650" s="777"/>
      <c r="AF650" s="777"/>
      <c r="AG650" s="778"/>
      <c r="AH650" s="947">
        <f>IF(V650="賃金で算定",V651+Z651-AD651,0)</f>
        <v>0</v>
      </c>
      <c r="AI650" s="948"/>
      <c r="AJ650" s="948"/>
      <c r="AK650" s="949"/>
      <c r="AL650" s="765"/>
      <c r="AM650" s="766"/>
      <c r="AN650" s="827"/>
      <c r="AO650" s="828"/>
      <c r="AP650" s="828"/>
      <c r="AQ650" s="828"/>
      <c r="AR650" s="828"/>
      <c r="AS650" s="779"/>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7"/>
      <c r="AZ650" s="768"/>
      <c r="BA650" s="769">
        <f t="shared" ref="BA650" si="367">AN650</f>
        <v>0</v>
      </c>
      <c r="BB650" s="768"/>
      <c r="BC650" s="768"/>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8</v>
      </c>
      <c r="Q651" s="23"/>
      <c r="R651" s="11" t="s">
        <v>9</v>
      </c>
      <c r="S651" s="220"/>
      <c r="T651" s="950" t="s">
        <v>29</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90"/>
      <c r="AV651" s="24"/>
      <c r="AW651" s="25"/>
      <c r="AY651" s="467">
        <f t="shared" ref="AY651" si="368">AH651</f>
        <v>0</v>
      </c>
      <c r="AZ651" s="466">
        <f>IF(AV650&lt;=設定シート!C$85,AH651,IF(AND(AV650&gt;=設定シート!E$85,AV650&lt;=設定シート!G$85),AH651*105/108,AH651))</f>
        <v>0</v>
      </c>
      <c r="BA651" s="465"/>
      <c r="BB651" s="466">
        <f t="shared" ref="BB651" si="369">IF($AL651="賃金で算定",0,INT(AY651*$AL651/100))</f>
        <v>0</v>
      </c>
      <c r="BC651" s="466">
        <f>IF(AY651=AZ651,BB651,AZ651*$AL651/100)</f>
        <v>0</v>
      </c>
      <c r="BL651" s="22">
        <f>IF(AY651=AZ651,0,1)</f>
        <v>0</v>
      </c>
      <c r="BM651" s="22" t="str">
        <f>IF(BL651=1,AL651,"")</f>
        <v/>
      </c>
    </row>
    <row r="652" spans="2:74" ht="18" customHeight="1">
      <c r="B652" s="839" t="s">
        <v>161</v>
      </c>
      <c r="C652" s="956"/>
      <c r="D652" s="956"/>
      <c r="E652" s="957"/>
      <c r="F652" s="1037"/>
      <c r="G652" s="965"/>
      <c r="H652" s="965"/>
      <c r="I652" s="965"/>
      <c r="J652" s="965"/>
      <c r="K652" s="965"/>
      <c r="L652" s="965"/>
      <c r="M652" s="965"/>
      <c r="N652" s="966"/>
      <c r="O652" s="839" t="s">
        <v>571</v>
      </c>
      <c r="P652" s="956"/>
      <c r="Q652" s="956"/>
      <c r="R652" s="956"/>
      <c r="S652" s="956"/>
      <c r="T652" s="956"/>
      <c r="U652" s="957"/>
      <c r="V652" s="1040">
        <f>AH652</f>
        <v>0</v>
      </c>
      <c r="W652" s="1041"/>
      <c r="X652" s="1041"/>
      <c r="Y652" s="1042"/>
      <c r="Z652" s="776"/>
      <c r="AA652" s="777"/>
      <c r="AB652" s="777"/>
      <c r="AC652" s="775"/>
      <c r="AD652" s="776"/>
      <c r="AE652" s="777"/>
      <c r="AF652" s="777"/>
      <c r="AG652" s="775"/>
      <c r="AH652" s="947">
        <f>AH634+AH636+AH638+AH640+AH642+AH644+AH646+AH648+AH650</f>
        <v>0</v>
      </c>
      <c r="AI652" s="948"/>
      <c r="AJ652" s="948"/>
      <c r="AK652" s="949"/>
      <c r="AL652" s="743"/>
      <c r="AM652" s="745"/>
      <c r="AN652" s="947">
        <f>AN634+AN636+AN638+AN640+AN642+AN644+AN646+AN648+AN650</f>
        <v>0</v>
      </c>
      <c r="AO652" s="948"/>
      <c r="AP652" s="948"/>
      <c r="AQ652" s="948"/>
      <c r="AR652" s="948"/>
      <c r="AS652" s="779"/>
      <c r="AW652" s="25"/>
      <c r="AY652" s="767"/>
      <c r="AZ652" s="784"/>
      <c r="BA652" s="785">
        <f>BA634+BA636+BA638+BA640+BA642+BA644+BA646+BA648+BA650</f>
        <v>0</v>
      </c>
      <c r="BB652" s="769">
        <f>BB635+BB637+BB639+BB641+BB643+BB645+BB647+BB649+BB651</f>
        <v>0</v>
      </c>
      <c r="BC652" s="769">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7"/>
      <c r="AM653" s="748"/>
      <c r="AN653" s="951">
        <f>BB653</f>
        <v>0</v>
      </c>
      <c r="AO653" s="930"/>
      <c r="AP653" s="930"/>
      <c r="AQ653" s="930"/>
      <c r="AR653" s="930"/>
      <c r="AS653" s="800"/>
      <c r="AW653" s="25"/>
      <c r="AY653" s="786">
        <f>AY635+AY637+AY639+AY641+AY643+AY645+AY647+AY649+AY651</f>
        <v>0</v>
      </c>
      <c r="AZ653" s="787"/>
      <c r="BA653" s="787"/>
      <c r="BB653" s="788">
        <f>BB652</f>
        <v>0</v>
      </c>
      <c r="BC653" s="789"/>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91"/>
      <c r="AM654" s="692"/>
      <c r="AN654" s="934">
        <f>BC654</f>
        <v>0</v>
      </c>
      <c r="AO654" s="935"/>
      <c r="AP654" s="935"/>
      <c r="AQ654" s="935"/>
      <c r="AR654" s="935"/>
      <c r="AS654" s="690"/>
      <c r="AU654" s="222"/>
      <c r="AW654" s="25"/>
      <c r="AY654" s="469"/>
      <c r="AZ654" s="470">
        <f>IF(AZ635+AZ637+AZ639+AZ641+AZ643+AZ645+AZ647+AZ649+AZ651=AY653,0,ROUNDDOWN(AZ635+AZ637+AZ639+AZ641+AZ643+AZ645+AZ647+AZ649+AZ651,0))</f>
        <v>0</v>
      </c>
      <c r="BA654" s="468"/>
      <c r="BB654" s="468"/>
      <c r="BC654" s="470">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43</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888</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3"/>
      <c r="AN666" s="703"/>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10</v>
      </c>
      <c r="C668" s="836"/>
      <c r="D668" s="836"/>
      <c r="E668" s="836"/>
      <c r="F668" s="836"/>
      <c r="G668" s="836"/>
      <c r="H668" s="836"/>
      <c r="I668" s="836"/>
      <c r="J668" s="840" t="s">
        <v>18</v>
      </c>
      <c r="K668" s="840"/>
      <c r="L668" s="729" t="s">
        <v>11</v>
      </c>
      <c r="M668" s="840" t="s">
        <v>19</v>
      </c>
      <c r="N668" s="840"/>
      <c r="O668" s="841" t="s">
        <v>20</v>
      </c>
      <c r="P668" s="840"/>
      <c r="Q668" s="840"/>
      <c r="R668" s="840"/>
      <c r="S668" s="840"/>
      <c r="T668" s="840"/>
      <c r="U668" s="840" t="s">
        <v>21</v>
      </c>
      <c r="V668" s="840"/>
      <c r="W668" s="840"/>
      <c r="AD668" s="11"/>
      <c r="AE668" s="11"/>
      <c r="AF668" s="11"/>
      <c r="AG668" s="11"/>
      <c r="AH668" s="11"/>
      <c r="AI668" s="11"/>
      <c r="AJ668" s="11"/>
      <c r="AL668" s="981">
        <f>$AL$9</f>
        <v>0</v>
      </c>
      <c r="AM668" s="843"/>
      <c r="AN668" s="914" t="s">
        <v>12</v>
      </c>
      <c r="AO668" s="914"/>
      <c r="AP668" s="843">
        <v>17</v>
      </c>
      <c r="AQ668" s="843"/>
      <c r="AR668" s="914" t="s">
        <v>13</v>
      </c>
      <c r="AS668" s="917"/>
      <c r="AW668" s="25"/>
    </row>
    <row r="669" spans="2:49"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44</v>
      </c>
      <c r="C672" s="891"/>
      <c r="D672" s="891"/>
      <c r="E672" s="891"/>
      <c r="F672" s="891"/>
      <c r="G672" s="891"/>
      <c r="H672" s="891"/>
      <c r="I672" s="892"/>
      <c r="J672" s="890" t="s">
        <v>14</v>
      </c>
      <c r="K672" s="891"/>
      <c r="L672" s="891"/>
      <c r="M672" s="891"/>
      <c r="N672" s="899"/>
      <c r="O672" s="902" t="s">
        <v>45</v>
      </c>
      <c r="P672" s="891"/>
      <c r="Q672" s="891"/>
      <c r="R672" s="891"/>
      <c r="S672" s="891"/>
      <c r="T672" s="891"/>
      <c r="U672" s="892"/>
      <c r="V672" s="730" t="s">
        <v>38</v>
      </c>
      <c r="W672" s="731"/>
      <c r="X672" s="731"/>
      <c r="Y672" s="905" t="s">
        <v>884</v>
      </c>
      <c r="Z672" s="905"/>
      <c r="AA672" s="905"/>
      <c r="AB672" s="905"/>
      <c r="AC672" s="905"/>
      <c r="AD672" s="905"/>
      <c r="AE672" s="905"/>
      <c r="AF672" s="905"/>
      <c r="AG672" s="905"/>
      <c r="AH672" s="905"/>
      <c r="AI672" s="731"/>
      <c r="AJ672" s="731"/>
      <c r="AK672" s="732"/>
      <c r="AL672" s="1034" t="s">
        <v>524</v>
      </c>
      <c r="AM672" s="1034"/>
      <c r="AN672" s="906" t="s">
        <v>315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15</v>
      </c>
      <c r="W673" s="1044"/>
      <c r="X673" s="1044"/>
      <c r="Y673" s="1045"/>
      <c r="Z673" s="858" t="s">
        <v>24</v>
      </c>
      <c r="AA673" s="859"/>
      <c r="AB673" s="859"/>
      <c r="AC673" s="860"/>
      <c r="AD673" s="1049" t="s">
        <v>25</v>
      </c>
      <c r="AE673" s="1050"/>
      <c r="AF673" s="1050"/>
      <c r="AG673" s="1051"/>
      <c r="AH673" s="870" t="s">
        <v>174</v>
      </c>
      <c r="AI673" s="871"/>
      <c r="AJ673" s="871"/>
      <c r="AK673" s="872"/>
      <c r="AL673" s="1035" t="s">
        <v>525</v>
      </c>
      <c r="AM673" s="1035"/>
      <c r="AN673" s="880" t="s">
        <v>27</v>
      </c>
      <c r="AO673" s="881"/>
      <c r="AP673" s="881"/>
      <c r="AQ673" s="881"/>
      <c r="AR673" s="882"/>
      <c r="AS673" s="883"/>
      <c r="AW673" s="25"/>
      <c r="AY673" s="754" t="s">
        <v>551</v>
      </c>
      <c r="AZ673" s="754" t="s">
        <v>551</v>
      </c>
      <c r="BA673" s="754" t="s">
        <v>549</v>
      </c>
      <c r="BB673" s="884" t="s">
        <v>550</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4"/>
      <c r="AZ674" s="465" t="s">
        <v>545</v>
      </c>
      <c r="BA674" s="465" t="s">
        <v>548</v>
      </c>
      <c r="BB674" s="755" t="s">
        <v>546</v>
      </c>
      <c r="BC674" s="465" t="s">
        <v>545</v>
      </c>
      <c r="BL674" s="22" t="s">
        <v>556</v>
      </c>
      <c r="BM674" s="22" t="s">
        <v>260</v>
      </c>
    </row>
    <row r="675" spans="2:74" ht="18" customHeight="1">
      <c r="B675" s="936"/>
      <c r="C675" s="937"/>
      <c r="D675" s="937"/>
      <c r="E675" s="937"/>
      <c r="F675" s="937"/>
      <c r="G675" s="937"/>
      <c r="H675" s="937"/>
      <c r="I675" s="938"/>
      <c r="J675" s="936"/>
      <c r="K675" s="937"/>
      <c r="L675" s="937"/>
      <c r="M675" s="937"/>
      <c r="N675" s="942"/>
      <c r="O675" s="758"/>
      <c r="P675" s="736" t="s">
        <v>39</v>
      </c>
      <c r="Q675" s="759"/>
      <c r="R675" s="736" t="s">
        <v>9</v>
      </c>
      <c r="S675" s="760"/>
      <c r="T675" s="944" t="s">
        <v>47</v>
      </c>
      <c r="U675" s="1043"/>
      <c r="V675" s="945"/>
      <c r="W675" s="946"/>
      <c r="X675" s="946"/>
      <c r="Y675" s="794" t="s">
        <v>16</v>
      </c>
      <c r="Z675" s="762"/>
      <c r="AA675" s="763"/>
      <c r="AB675" s="763"/>
      <c r="AC675" s="761" t="s">
        <v>16</v>
      </c>
      <c r="AD675" s="762"/>
      <c r="AE675" s="763"/>
      <c r="AF675" s="763"/>
      <c r="AG675" s="764" t="s">
        <v>16</v>
      </c>
      <c r="AH675" s="947">
        <f>IF(V675="賃金で算定",V676+Z676-AD676,0)</f>
        <v>0</v>
      </c>
      <c r="AI675" s="948"/>
      <c r="AJ675" s="948"/>
      <c r="AK675" s="949"/>
      <c r="AL675" s="765"/>
      <c r="AM675" s="766"/>
      <c r="AN675" s="827"/>
      <c r="AO675" s="828"/>
      <c r="AP675" s="828"/>
      <c r="AQ675" s="828"/>
      <c r="AR675" s="828"/>
      <c r="AS675" s="764" t="s">
        <v>16</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7"/>
      <c r="AZ675" s="768"/>
      <c r="BA675" s="769">
        <f>AN675</f>
        <v>0</v>
      </c>
      <c r="BB675" s="768"/>
      <c r="BC675" s="768"/>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8</v>
      </c>
      <c r="Q676" s="23"/>
      <c r="R676" s="11" t="s">
        <v>9</v>
      </c>
      <c r="S676" s="220"/>
      <c r="T676" s="950" t="s">
        <v>29</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90"/>
      <c r="AV676" s="24"/>
      <c r="AW676" s="25"/>
      <c r="AY676" s="467">
        <f>AH676</f>
        <v>0</v>
      </c>
      <c r="AZ676" s="466">
        <f>IF(AV675&lt;=設定シート!C$85,AH676,IF(AND(AV675&gt;=設定シート!E$85,AV675&lt;=設定シート!G$85),AH676*105/108,AH676))</f>
        <v>0</v>
      </c>
      <c r="BA676" s="465"/>
      <c r="BB676" s="466">
        <f>IF($AL676="賃金で算定",0,INT(AY676*$AL676/100))</f>
        <v>0</v>
      </c>
      <c r="BC676" s="466">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8"/>
      <c r="P677" s="736" t="s">
        <v>39</v>
      </c>
      <c r="Q677" s="759"/>
      <c r="R677" s="736" t="s">
        <v>9</v>
      </c>
      <c r="S677" s="760"/>
      <c r="T677" s="944" t="s">
        <v>41</v>
      </c>
      <c r="U677" s="1043"/>
      <c r="V677" s="945"/>
      <c r="W677" s="946"/>
      <c r="X677" s="946"/>
      <c r="Y677" s="799"/>
      <c r="Z677" s="776"/>
      <c r="AA677" s="777"/>
      <c r="AB677" s="777"/>
      <c r="AC677" s="775"/>
      <c r="AD677" s="776"/>
      <c r="AE677" s="777"/>
      <c r="AF677" s="777"/>
      <c r="AG677" s="778"/>
      <c r="AH677" s="947">
        <f>IF(V677="賃金で算定",V678+Z678-AD678,0)</f>
        <v>0</v>
      </c>
      <c r="AI677" s="948"/>
      <c r="AJ677" s="948"/>
      <c r="AK677" s="949"/>
      <c r="AL677" s="765"/>
      <c r="AM677" s="766"/>
      <c r="AN677" s="827"/>
      <c r="AO677" s="828"/>
      <c r="AP677" s="828"/>
      <c r="AQ677" s="828"/>
      <c r="AR677" s="828"/>
      <c r="AS677" s="779"/>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7"/>
      <c r="AZ677" s="768"/>
      <c r="BA677" s="769">
        <f t="shared" ref="BA677" si="370">AN677</f>
        <v>0</v>
      </c>
      <c r="BB677" s="768"/>
      <c r="BC677" s="768"/>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8</v>
      </c>
      <c r="Q678" s="23"/>
      <c r="R678" s="11" t="s">
        <v>9</v>
      </c>
      <c r="S678" s="220"/>
      <c r="T678" s="950" t="s">
        <v>29</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90"/>
      <c r="AV678" s="24"/>
      <c r="AW678" s="25"/>
      <c r="AY678" s="467">
        <f t="shared" ref="AY678" si="371">AH678</f>
        <v>0</v>
      </c>
      <c r="AZ678" s="466">
        <f>IF(AV677&lt;=設定シート!C$85,AH678,IF(AND(AV677&gt;=設定シート!E$85,AV677&lt;=設定シート!G$85),AH678*105/108,AH678))</f>
        <v>0</v>
      </c>
      <c r="BA678" s="465"/>
      <c r="BB678" s="466">
        <f t="shared" ref="BB678" si="372">IF($AL678="賃金で算定",0,INT(AY678*$AL678/100))</f>
        <v>0</v>
      </c>
      <c r="BC678" s="466">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8"/>
      <c r="P679" s="736" t="s">
        <v>39</v>
      </c>
      <c r="Q679" s="759"/>
      <c r="R679" s="736" t="s">
        <v>9</v>
      </c>
      <c r="S679" s="760"/>
      <c r="T679" s="944" t="s">
        <v>41</v>
      </c>
      <c r="U679" s="1043"/>
      <c r="V679" s="945"/>
      <c r="W679" s="946"/>
      <c r="X679" s="946"/>
      <c r="Y679" s="799"/>
      <c r="Z679" s="776"/>
      <c r="AA679" s="777"/>
      <c r="AB679" s="777"/>
      <c r="AC679" s="775"/>
      <c r="AD679" s="776"/>
      <c r="AE679" s="777"/>
      <c r="AF679" s="777"/>
      <c r="AG679" s="778"/>
      <c r="AH679" s="947">
        <f>IF(V679="賃金で算定",V680+Z680-AD680,0)</f>
        <v>0</v>
      </c>
      <c r="AI679" s="948"/>
      <c r="AJ679" s="948"/>
      <c r="AK679" s="949"/>
      <c r="AL679" s="765"/>
      <c r="AM679" s="766"/>
      <c r="AN679" s="827"/>
      <c r="AO679" s="828"/>
      <c r="AP679" s="828"/>
      <c r="AQ679" s="828"/>
      <c r="AR679" s="828"/>
      <c r="AS679" s="779"/>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7"/>
      <c r="AZ679" s="768"/>
      <c r="BA679" s="769">
        <f t="shared" ref="BA679" si="373">AN679</f>
        <v>0</v>
      </c>
      <c r="BB679" s="768"/>
      <c r="BC679" s="768"/>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8</v>
      </c>
      <c r="Q680" s="23"/>
      <c r="R680" s="11" t="s">
        <v>9</v>
      </c>
      <c r="S680" s="220"/>
      <c r="T680" s="950" t="s">
        <v>29</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90"/>
      <c r="AV680" s="24"/>
      <c r="AW680" s="25"/>
      <c r="AY680" s="467">
        <f t="shared" ref="AY680" si="374">AH680</f>
        <v>0</v>
      </c>
      <c r="AZ680" s="466">
        <f>IF(AV679&lt;=設定シート!C$85,AH680,IF(AND(AV679&gt;=設定シート!E$85,AV679&lt;=設定シート!G$85),AH680*105/108,AH680))</f>
        <v>0</v>
      </c>
      <c r="BA680" s="465"/>
      <c r="BB680" s="466">
        <f t="shared" ref="BB680" si="375">IF($AL680="賃金で算定",0,INT(AY680*$AL680/100))</f>
        <v>0</v>
      </c>
      <c r="BC680" s="466">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8"/>
      <c r="P681" s="736" t="s">
        <v>39</v>
      </c>
      <c r="Q681" s="759"/>
      <c r="R681" s="736" t="s">
        <v>9</v>
      </c>
      <c r="S681" s="760"/>
      <c r="T681" s="944" t="s">
        <v>41</v>
      </c>
      <c r="U681" s="1043"/>
      <c r="V681" s="945"/>
      <c r="W681" s="946"/>
      <c r="X681" s="946"/>
      <c r="Y681" s="29"/>
      <c r="Z681" s="782"/>
      <c r="AA681" s="688"/>
      <c r="AB681" s="688"/>
      <c r="AC681" s="21"/>
      <c r="AD681" s="782"/>
      <c r="AE681" s="688"/>
      <c r="AF681" s="688"/>
      <c r="AG681" s="783"/>
      <c r="AH681" s="947">
        <f>IF(V681="賃金で算定",V682+Z682-AD682,0)</f>
        <v>0</v>
      </c>
      <c r="AI681" s="948"/>
      <c r="AJ681" s="948"/>
      <c r="AK681" s="949"/>
      <c r="AL681" s="765"/>
      <c r="AM681" s="766"/>
      <c r="AN681" s="827"/>
      <c r="AO681" s="828"/>
      <c r="AP681" s="828"/>
      <c r="AQ681" s="828"/>
      <c r="AR681" s="828"/>
      <c r="AS681" s="779"/>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7"/>
      <c r="AZ681" s="768"/>
      <c r="BA681" s="769">
        <f t="shared" ref="BA681" si="376">AN681</f>
        <v>0</v>
      </c>
      <c r="BB681" s="768"/>
      <c r="BC681" s="768"/>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8</v>
      </c>
      <c r="Q682" s="23"/>
      <c r="R682" s="11" t="s">
        <v>9</v>
      </c>
      <c r="S682" s="220"/>
      <c r="T682" s="950" t="s">
        <v>29</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90"/>
      <c r="AV682" s="24"/>
      <c r="AW682" s="25"/>
      <c r="AY682" s="467">
        <f t="shared" ref="AY682" si="377">AH682</f>
        <v>0</v>
      </c>
      <c r="AZ682" s="466">
        <f>IF(AV681&lt;=設定シート!C$85,AH682,IF(AND(AV681&gt;=設定シート!E$85,AV681&lt;=設定シート!G$85),AH682*105/108,AH682))</f>
        <v>0</v>
      </c>
      <c r="BA682" s="465"/>
      <c r="BB682" s="466">
        <f t="shared" ref="BB682" si="378">IF($AL682="賃金で算定",0,INT(AY682*$AL682/100))</f>
        <v>0</v>
      </c>
      <c r="BC682" s="466">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8"/>
      <c r="P683" s="736" t="s">
        <v>39</v>
      </c>
      <c r="Q683" s="759"/>
      <c r="R683" s="736" t="s">
        <v>9</v>
      </c>
      <c r="S683" s="760"/>
      <c r="T683" s="944" t="s">
        <v>41</v>
      </c>
      <c r="U683" s="1043"/>
      <c r="V683" s="945"/>
      <c r="W683" s="946"/>
      <c r="X683" s="946"/>
      <c r="Y683" s="799"/>
      <c r="Z683" s="776"/>
      <c r="AA683" s="777"/>
      <c r="AB683" s="777"/>
      <c r="AC683" s="775"/>
      <c r="AD683" s="776"/>
      <c r="AE683" s="777"/>
      <c r="AF683" s="777"/>
      <c r="AG683" s="778"/>
      <c r="AH683" s="947">
        <f>IF(V683="賃金で算定",V684+Z684-AD684,0)</f>
        <v>0</v>
      </c>
      <c r="AI683" s="948"/>
      <c r="AJ683" s="948"/>
      <c r="AK683" s="949"/>
      <c r="AL683" s="765"/>
      <c r="AM683" s="766"/>
      <c r="AN683" s="827"/>
      <c r="AO683" s="828"/>
      <c r="AP683" s="828"/>
      <c r="AQ683" s="828"/>
      <c r="AR683" s="828"/>
      <c r="AS683" s="779"/>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7"/>
      <c r="AZ683" s="768"/>
      <c r="BA683" s="769">
        <f t="shared" ref="BA683" si="379">AN683</f>
        <v>0</v>
      </c>
      <c r="BB683" s="768"/>
      <c r="BC683" s="768"/>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8</v>
      </c>
      <c r="Q684" s="23"/>
      <c r="R684" s="11" t="s">
        <v>9</v>
      </c>
      <c r="S684" s="220"/>
      <c r="T684" s="950" t="s">
        <v>29</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90"/>
      <c r="AV684" s="24"/>
      <c r="AW684" s="25"/>
      <c r="AY684" s="467">
        <f t="shared" ref="AY684" si="380">AH684</f>
        <v>0</v>
      </c>
      <c r="AZ684" s="466">
        <f>IF(AV683&lt;=設定シート!C$85,AH684,IF(AND(AV683&gt;=設定シート!E$85,AV683&lt;=設定シート!G$85),AH684*105/108,AH684))</f>
        <v>0</v>
      </c>
      <c r="BA684" s="465"/>
      <c r="BB684" s="466">
        <f t="shared" ref="BB684" si="381">IF($AL684="賃金で算定",0,INT(AY684*$AL684/100))</f>
        <v>0</v>
      </c>
      <c r="BC684" s="466">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8"/>
      <c r="P685" s="736" t="s">
        <v>39</v>
      </c>
      <c r="Q685" s="759"/>
      <c r="R685" s="736" t="s">
        <v>9</v>
      </c>
      <c r="S685" s="760"/>
      <c r="T685" s="944" t="s">
        <v>41</v>
      </c>
      <c r="U685" s="1043"/>
      <c r="V685" s="945"/>
      <c r="W685" s="946"/>
      <c r="X685" s="946"/>
      <c r="Y685" s="799"/>
      <c r="Z685" s="776"/>
      <c r="AA685" s="777"/>
      <c r="AB685" s="777"/>
      <c r="AC685" s="775"/>
      <c r="AD685" s="776"/>
      <c r="AE685" s="777"/>
      <c r="AF685" s="777"/>
      <c r="AG685" s="778"/>
      <c r="AH685" s="947">
        <f>IF(V685="賃金で算定",V686+Z686-AD686,0)</f>
        <v>0</v>
      </c>
      <c r="AI685" s="948"/>
      <c r="AJ685" s="948"/>
      <c r="AK685" s="949"/>
      <c r="AL685" s="765"/>
      <c r="AM685" s="766"/>
      <c r="AN685" s="827"/>
      <c r="AO685" s="828"/>
      <c r="AP685" s="828"/>
      <c r="AQ685" s="828"/>
      <c r="AR685" s="828"/>
      <c r="AS685" s="779"/>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7"/>
      <c r="AZ685" s="768"/>
      <c r="BA685" s="769">
        <f t="shared" ref="BA685" si="382">AN685</f>
        <v>0</v>
      </c>
      <c r="BB685" s="768"/>
      <c r="BC685" s="768"/>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8</v>
      </c>
      <c r="Q686" s="23"/>
      <c r="R686" s="11" t="s">
        <v>9</v>
      </c>
      <c r="S686" s="220"/>
      <c r="T686" s="950" t="s">
        <v>29</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90"/>
      <c r="AV686" s="24"/>
      <c r="AW686" s="25"/>
      <c r="AY686" s="467">
        <f t="shared" ref="AY686" si="383">AH686</f>
        <v>0</v>
      </c>
      <c r="AZ686" s="466">
        <f>IF(AV685&lt;=設定シート!C$85,AH686,IF(AND(AV685&gt;=設定シート!E$85,AV685&lt;=設定シート!G$85),AH686*105/108,AH686))</f>
        <v>0</v>
      </c>
      <c r="BA686" s="465"/>
      <c r="BB686" s="466">
        <f t="shared" ref="BB686" si="384">IF($AL686="賃金で算定",0,INT(AY686*$AL686/100))</f>
        <v>0</v>
      </c>
      <c r="BC686" s="466">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8"/>
      <c r="P687" s="736" t="s">
        <v>39</v>
      </c>
      <c r="Q687" s="759"/>
      <c r="R687" s="736" t="s">
        <v>9</v>
      </c>
      <c r="S687" s="760"/>
      <c r="T687" s="944" t="s">
        <v>41</v>
      </c>
      <c r="U687" s="1043"/>
      <c r="V687" s="945"/>
      <c r="W687" s="946"/>
      <c r="X687" s="946"/>
      <c r="Y687" s="799"/>
      <c r="Z687" s="776"/>
      <c r="AA687" s="777"/>
      <c r="AB687" s="777"/>
      <c r="AC687" s="775"/>
      <c r="AD687" s="776"/>
      <c r="AE687" s="777"/>
      <c r="AF687" s="777"/>
      <c r="AG687" s="778"/>
      <c r="AH687" s="947">
        <f>IF(V687="賃金で算定",V688+Z688-AD688,0)</f>
        <v>0</v>
      </c>
      <c r="AI687" s="948"/>
      <c r="AJ687" s="948"/>
      <c r="AK687" s="949"/>
      <c r="AL687" s="765"/>
      <c r="AM687" s="766"/>
      <c r="AN687" s="827"/>
      <c r="AO687" s="828"/>
      <c r="AP687" s="828"/>
      <c r="AQ687" s="828"/>
      <c r="AR687" s="828"/>
      <c r="AS687" s="779"/>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7"/>
      <c r="AZ687" s="768"/>
      <c r="BA687" s="769">
        <f t="shared" ref="BA687" si="385">AN687</f>
        <v>0</v>
      </c>
      <c r="BB687" s="768"/>
      <c r="BC687" s="768"/>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8</v>
      </c>
      <c r="Q688" s="23"/>
      <c r="R688" s="11" t="s">
        <v>9</v>
      </c>
      <c r="S688" s="220"/>
      <c r="T688" s="950" t="s">
        <v>29</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90"/>
      <c r="AV688" s="24"/>
      <c r="AW688" s="25"/>
      <c r="AY688" s="467">
        <f t="shared" ref="AY688" si="386">AH688</f>
        <v>0</v>
      </c>
      <c r="AZ688" s="466">
        <f>IF(AV687&lt;=設定シート!C$85,AH688,IF(AND(AV687&gt;=設定シート!E$85,AV687&lt;=設定シート!G$85),AH688*105/108,AH688))</f>
        <v>0</v>
      </c>
      <c r="BA688" s="465"/>
      <c r="BB688" s="466">
        <f t="shared" ref="BB688" si="387">IF($AL688="賃金で算定",0,INT(AY688*$AL688/100))</f>
        <v>0</v>
      </c>
      <c r="BC688" s="466">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8"/>
      <c r="P689" s="736" t="s">
        <v>39</v>
      </c>
      <c r="Q689" s="759"/>
      <c r="R689" s="736" t="s">
        <v>9</v>
      </c>
      <c r="S689" s="760"/>
      <c r="T689" s="944" t="s">
        <v>41</v>
      </c>
      <c r="U689" s="1043"/>
      <c r="V689" s="945"/>
      <c r="W689" s="946"/>
      <c r="X689" s="946"/>
      <c r="Y689" s="799"/>
      <c r="Z689" s="776"/>
      <c r="AA689" s="777"/>
      <c r="AB689" s="777"/>
      <c r="AC689" s="775"/>
      <c r="AD689" s="776"/>
      <c r="AE689" s="777"/>
      <c r="AF689" s="777"/>
      <c r="AG689" s="778"/>
      <c r="AH689" s="947">
        <f>IF(V689="賃金で算定",V690+Z690-AD690,0)</f>
        <v>0</v>
      </c>
      <c r="AI689" s="948"/>
      <c r="AJ689" s="948"/>
      <c r="AK689" s="949"/>
      <c r="AL689" s="765"/>
      <c r="AM689" s="766"/>
      <c r="AN689" s="827"/>
      <c r="AO689" s="828"/>
      <c r="AP689" s="828"/>
      <c r="AQ689" s="828"/>
      <c r="AR689" s="828"/>
      <c r="AS689" s="779"/>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7"/>
      <c r="AZ689" s="768"/>
      <c r="BA689" s="769">
        <f t="shared" ref="BA689" si="388">AN689</f>
        <v>0</v>
      </c>
      <c r="BB689" s="768"/>
      <c r="BC689" s="768"/>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8</v>
      </c>
      <c r="Q690" s="23"/>
      <c r="R690" s="11" t="s">
        <v>9</v>
      </c>
      <c r="S690" s="220"/>
      <c r="T690" s="950" t="s">
        <v>29</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90"/>
      <c r="AV690" s="24"/>
      <c r="AW690" s="25"/>
      <c r="AY690" s="467">
        <f t="shared" ref="AY690" si="389">AH690</f>
        <v>0</v>
      </c>
      <c r="AZ690" s="466">
        <f>IF(AV689&lt;=設定シート!C$85,AH690,IF(AND(AV689&gt;=設定シート!E$85,AV689&lt;=設定シート!G$85),AH690*105/108,AH690))</f>
        <v>0</v>
      </c>
      <c r="BA690" s="465"/>
      <c r="BB690" s="466">
        <f t="shared" ref="BB690" si="390">IF($AL690="賃金で算定",0,INT(AY690*$AL690/100))</f>
        <v>0</v>
      </c>
      <c r="BC690" s="466">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8"/>
      <c r="P691" s="736" t="s">
        <v>39</v>
      </c>
      <c r="Q691" s="759"/>
      <c r="R691" s="736" t="s">
        <v>9</v>
      </c>
      <c r="S691" s="760"/>
      <c r="T691" s="944" t="s">
        <v>41</v>
      </c>
      <c r="U691" s="1043"/>
      <c r="V691" s="945"/>
      <c r="W691" s="946"/>
      <c r="X691" s="946"/>
      <c r="Y691" s="799"/>
      <c r="Z691" s="776"/>
      <c r="AA691" s="777"/>
      <c r="AB691" s="777"/>
      <c r="AC691" s="775"/>
      <c r="AD691" s="776"/>
      <c r="AE691" s="777"/>
      <c r="AF691" s="777"/>
      <c r="AG691" s="778"/>
      <c r="AH691" s="947">
        <f>IF(V691="賃金で算定",V692+Z692-AD692,0)</f>
        <v>0</v>
      </c>
      <c r="AI691" s="948"/>
      <c r="AJ691" s="948"/>
      <c r="AK691" s="949"/>
      <c r="AL691" s="765"/>
      <c r="AM691" s="766"/>
      <c r="AN691" s="827"/>
      <c r="AO691" s="828"/>
      <c r="AP691" s="828"/>
      <c r="AQ691" s="828"/>
      <c r="AR691" s="828"/>
      <c r="AS691" s="779"/>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7"/>
      <c r="AZ691" s="768"/>
      <c r="BA691" s="769">
        <f t="shared" ref="BA691" si="391">AN691</f>
        <v>0</v>
      </c>
      <c r="BB691" s="768"/>
      <c r="BC691" s="768"/>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8</v>
      </c>
      <c r="Q692" s="23"/>
      <c r="R692" s="11" t="s">
        <v>9</v>
      </c>
      <c r="S692" s="220"/>
      <c r="T692" s="950" t="s">
        <v>29</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90"/>
      <c r="AV692" s="24"/>
      <c r="AW692" s="25"/>
      <c r="AY692" s="467">
        <f t="shared" ref="AY692" si="392">AH692</f>
        <v>0</v>
      </c>
      <c r="AZ692" s="466">
        <f>IF(AV691&lt;=設定シート!C$85,AH692,IF(AND(AV691&gt;=設定シート!E$85,AV691&lt;=設定シート!G$85),AH692*105/108,AH692))</f>
        <v>0</v>
      </c>
      <c r="BA692" s="465"/>
      <c r="BB692" s="466">
        <f t="shared" ref="BB692" si="393">IF($AL692="賃金で算定",0,INT(AY692*$AL692/100))</f>
        <v>0</v>
      </c>
      <c r="BC692" s="466">
        <f>IF(AY692=AZ692,BB692,AZ692*$AL692/100)</f>
        <v>0</v>
      </c>
      <c r="BL692" s="22">
        <f>IF(AY692=AZ692,0,1)</f>
        <v>0</v>
      </c>
      <c r="BM692" s="22" t="str">
        <f>IF(BL692=1,AL692,"")</f>
        <v/>
      </c>
    </row>
    <row r="693" spans="2:74" ht="18" customHeight="1">
      <c r="B693" s="839" t="s">
        <v>161</v>
      </c>
      <c r="C693" s="956"/>
      <c r="D693" s="956"/>
      <c r="E693" s="957"/>
      <c r="F693" s="1037"/>
      <c r="G693" s="965"/>
      <c r="H693" s="965"/>
      <c r="I693" s="965"/>
      <c r="J693" s="965"/>
      <c r="K693" s="965"/>
      <c r="L693" s="965"/>
      <c r="M693" s="965"/>
      <c r="N693" s="966"/>
      <c r="O693" s="839" t="s">
        <v>571</v>
      </c>
      <c r="P693" s="956"/>
      <c r="Q693" s="956"/>
      <c r="R693" s="956"/>
      <c r="S693" s="956"/>
      <c r="T693" s="956"/>
      <c r="U693" s="957"/>
      <c r="V693" s="1040">
        <f>AH693</f>
        <v>0</v>
      </c>
      <c r="W693" s="1041"/>
      <c r="X693" s="1041"/>
      <c r="Y693" s="1042"/>
      <c r="Z693" s="776"/>
      <c r="AA693" s="777"/>
      <c r="AB693" s="777"/>
      <c r="AC693" s="775"/>
      <c r="AD693" s="776"/>
      <c r="AE693" s="777"/>
      <c r="AF693" s="777"/>
      <c r="AG693" s="775"/>
      <c r="AH693" s="947">
        <f>AH675+AH677+AH679+AH681+AH683+AH685+AH687+AH689+AH691</f>
        <v>0</v>
      </c>
      <c r="AI693" s="948"/>
      <c r="AJ693" s="948"/>
      <c r="AK693" s="949"/>
      <c r="AL693" s="743"/>
      <c r="AM693" s="745"/>
      <c r="AN693" s="947">
        <f>AN675+AN677+AN679+AN681+AN683+AN685+AN687+AN689+AN691</f>
        <v>0</v>
      </c>
      <c r="AO693" s="948"/>
      <c r="AP693" s="948"/>
      <c r="AQ693" s="948"/>
      <c r="AR693" s="948"/>
      <c r="AS693" s="779"/>
      <c r="AW693" s="25"/>
      <c r="AY693" s="767"/>
      <c r="AZ693" s="784"/>
      <c r="BA693" s="785">
        <f>BA675+BA677+BA679+BA681+BA683+BA685+BA687+BA689+BA691</f>
        <v>0</v>
      </c>
      <c r="BB693" s="769">
        <f>BB676+BB678+BB680+BB682+BB684+BB686+BB688+BB690+BB692</f>
        <v>0</v>
      </c>
      <c r="BC693" s="769">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7"/>
      <c r="AM694" s="748"/>
      <c r="AN694" s="951">
        <f>BB694</f>
        <v>0</v>
      </c>
      <c r="AO694" s="930"/>
      <c r="AP694" s="930"/>
      <c r="AQ694" s="930"/>
      <c r="AR694" s="930"/>
      <c r="AS694" s="800"/>
      <c r="AW694" s="25"/>
      <c r="AY694" s="786">
        <f>AY676+AY678+AY680+AY682+AY684+AY686+AY688+AY690+AY692</f>
        <v>0</v>
      </c>
      <c r="AZ694" s="787"/>
      <c r="BA694" s="787"/>
      <c r="BB694" s="788">
        <f>BB693</f>
        <v>0</v>
      </c>
      <c r="BC694" s="789"/>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91"/>
      <c r="AM695" s="692"/>
      <c r="AN695" s="934">
        <f>BC695</f>
        <v>0</v>
      </c>
      <c r="AO695" s="935"/>
      <c r="AP695" s="935"/>
      <c r="AQ695" s="935"/>
      <c r="AR695" s="935"/>
      <c r="AS695" s="690"/>
      <c r="AU695" s="222"/>
      <c r="AW695" s="25"/>
      <c r="AY695" s="469"/>
      <c r="AZ695" s="470">
        <f>IF(AZ676+AZ678+AZ680+AZ682+AZ684+AZ686+AZ688+AZ690+AZ692=AY694,0,ROUNDDOWN(AZ676+AZ678+AZ680+AZ682+AZ684+AZ686+AZ688+AZ690+AZ692,0))</f>
        <v>0</v>
      </c>
      <c r="BA695" s="468"/>
      <c r="BB695" s="468"/>
      <c r="BC695" s="470">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43</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888</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3"/>
      <c r="AN707" s="703"/>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10</v>
      </c>
      <c r="C709" s="836"/>
      <c r="D709" s="836"/>
      <c r="E709" s="836"/>
      <c r="F709" s="836"/>
      <c r="G709" s="836"/>
      <c r="H709" s="836"/>
      <c r="I709" s="836"/>
      <c r="J709" s="840" t="s">
        <v>18</v>
      </c>
      <c r="K709" s="840"/>
      <c r="L709" s="729" t="s">
        <v>11</v>
      </c>
      <c r="M709" s="840" t="s">
        <v>19</v>
      </c>
      <c r="N709" s="840"/>
      <c r="O709" s="841" t="s">
        <v>20</v>
      </c>
      <c r="P709" s="840"/>
      <c r="Q709" s="840"/>
      <c r="R709" s="840"/>
      <c r="S709" s="840"/>
      <c r="T709" s="840"/>
      <c r="U709" s="840" t="s">
        <v>21</v>
      </c>
      <c r="V709" s="840"/>
      <c r="W709" s="840"/>
      <c r="AD709" s="11"/>
      <c r="AE709" s="11"/>
      <c r="AF709" s="11"/>
      <c r="AG709" s="11"/>
      <c r="AH709" s="11"/>
      <c r="AI709" s="11"/>
      <c r="AJ709" s="11"/>
      <c r="AL709" s="981">
        <f>$AL$9</f>
        <v>0</v>
      </c>
      <c r="AM709" s="843"/>
      <c r="AN709" s="914" t="s">
        <v>12</v>
      </c>
      <c r="AO709" s="914"/>
      <c r="AP709" s="843">
        <v>18</v>
      </c>
      <c r="AQ709" s="843"/>
      <c r="AR709" s="914" t="s">
        <v>13</v>
      </c>
      <c r="AS709" s="917"/>
      <c r="AW709" s="25"/>
    </row>
    <row r="710" spans="2:74"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44</v>
      </c>
      <c r="C713" s="891"/>
      <c r="D713" s="891"/>
      <c r="E713" s="891"/>
      <c r="F713" s="891"/>
      <c r="G713" s="891"/>
      <c r="H713" s="891"/>
      <c r="I713" s="892"/>
      <c r="J713" s="890" t="s">
        <v>14</v>
      </c>
      <c r="K713" s="891"/>
      <c r="L713" s="891"/>
      <c r="M713" s="891"/>
      <c r="N713" s="899"/>
      <c r="O713" s="902" t="s">
        <v>45</v>
      </c>
      <c r="P713" s="891"/>
      <c r="Q713" s="891"/>
      <c r="R713" s="891"/>
      <c r="S713" s="891"/>
      <c r="T713" s="891"/>
      <c r="U713" s="892"/>
      <c r="V713" s="730" t="s">
        <v>38</v>
      </c>
      <c r="W713" s="731"/>
      <c r="X713" s="731"/>
      <c r="Y713" s="905" t="s">
        <v>570</v>
      </c>
      <c r="Z713" s="905"/>
      <c r="AA713" s="905"/>
      <c r="AB713" s="905"/>
      <c r="AC713" s="905"/>
      <c r="AD713" s="905"/>
      <c r="AE713" s="905"/>
      <c r="AF713" s="905"/>
      <c r="AG713" s="905"/>
      <c r="AH713" s="905"/>
      <c r="AI713" s="731"/>
      <c r="AJ713" s="731"/>
      <c r="AK713" s="732"/>
      <c r="AL713" s="1034" t="s">
        <v>524</v>
      </c>
      <c r="AM713" s="1034"/>
      <c r="AN713" s="906" t="s">
        <v>895</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15</v>
      </c>
      <c r="W714" s="1044"/>
      <c r="X714" s="1044"/>
      <c r="Y714" s="1045"/>
      <c r="Z714" s="858" t="s">
        <v>24</v>
      </c>
      <c r="AA714" s="859"/>
      <c r="AB714" s="859"/>
      <c r="AC714" s="860"/>
      <c r="AD714" s="1049" t="s">
        <v>25</v>
      </c>
      <c r="AE714" s="1050"/>
      <c r="AF714" s="1050"/>
      <c r="AG714" s="1051"/>
      <c r="AH714" s="870" t="s">
        <v>174</v>
      </c>
      <c r="AI714" s="871"/>
      <c r="AJ714" s="871"/>
      <c r="AK714" s="872"/>
      <c r="AL714" s="1035" t="s">
        <v>525</v>
      </c>
      <c r="AM714" s="1035"/>
      <c r="AN714" s="880" t="s">
        <v>27</v>
      </c>
      <c r="AO714" s="881"/>
      <c r="AP714" s="881"/>
      <c r="AQ714" s="881"/>
      <c r="AR714" s="882"/>
      <c r="AS714" s="883"/>
      <c r="AW714" s="25"/>
      <c r="AY714" s="754" t="s">
        <v>551</v>
      </c>
      <c r="AZ714" s="754" t="s">
        <v>551</v>
      </c>
      <c r="BA714" s="754" t="s">
        <v>549</v>
      </c>
      <c r="BB714" s="884" t="s">
        <v>550</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4"/>
      <c r="AZ715" s="465" t="s">
        <v>545</v>
      </c>
      <c r="BA715" s="465" t="s">
        <v>548</v>
      </c>
      <c r="BB715" s="755" t="s">
        <v>546</v>
      </c>
      <c r="BC715" s="465" t="s">
        <v>545</v>
      </c>
      <c r="BL715" s="22" t="s">
        <v>556</v>
      </c>
      <c r="BM715" s="22" t="s">
        <v>260</v>
      </c>
    </row>
    <row r="716" spans="2:74" ht="18" customHeight="1">
      <c r="B716" s="936"/>
      <c r="C716" s="937"/>
      <c r="D716" s="937"/>
      <c r="E716" s="937"/>
      <c r="F716" s="937"/>
      <c r="G716" s="937"/>
      <c r="H716" s="937"/>
      <c r="I716" s="938"/>
      <c r="J716" s="936"/>
      <c r="K716" s="937"/>
      <c r="L716" s="937"/>
      <c r="M716" s="937"/>
      <c r="N716" s="942"/>
      <c r="O716" s="758"/>
      <c r="P716" s="736" t="s">
        <v>39</v>
      </c>
      <c r="Q716" s="759"/>
      <c r="R716" s="736" t="s">
        <v>9</v>
      </c>
      <c r="S716" s="760"/>
      <c r="T716" s="944" t="s">
        <v>47</v>
      </c>
      <c r="U716" s="1043"/>
      <c r="V716" s="945"/>
      <c r="W716" s="946"/>
      <c r="X716" s="946"/>
      <c r="Y716" s="794" t="s">
        <v>16</v>
      </c>
      <c r="Z716" s="762"/>
      <c r="AA716" s="763"/>
      <c r="AB716" s="763"/>
      <c r="AC716" s="761" t="s">
        <v>16</v>
      </c>
      <c r="AD716" s="762"/>
      <c r="AE716" s="763"/>
      <c r="AF716" s="763"/>
      <c r="AG716" s="764" t="s">
        <v>16</v>
      </c>
      <c r="AH716" s="947">
        <f>IF(V716="賃金で算定",V717+Z717-AD717,0)</f>
        <v>0</v>
      </c>
      <c r="AI716" s="948"/>
      <c r="AJ716" s="948"/>
      <c r="AK716" s="949"/>
      <c r="AL716" s="765"/>
      <c r="AM716" s="766"/>
      <c r="AN716" s="827"/>
      <c r="AO716" s="828"/>
      <c r="AP716" s="828"/>
      <c r="AQ716" s="828"/>
      <c r="AR716" s="828"/>
      <c r="AS716" s="764" t="s">
        <v>16</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7"/>
      <c r="AZ716" s="768"/>
      <c r="BA716" s="769">
        <f>AN716</f>
        <v>0</v>
      </c>
      <c r="BB716" s="768"/>
      <c r="BC716" s="768"/>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8</v>
      </c>
      <c r="Q717" s="23"/>
      <c r="R717" s="11" t="s">
        <v>9</v>
      </c>
      <c r="S717" s="220"/>
      <c r="T717" s="950" t="s">
        <v>29</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90"/>
      <c r="AV717" s="24"/>
      <c r="AW717" s="25"/>
      <c r="AY717" s="467">
        <f>AH717</f>
        <v>0</v>
      </c>
      <c r="AZ717" s="466">
        <f>IF(AV716&lt;=設定シート!C$85,AH717,IF(AND(AV716&gt;=設定シート!E$85,AV716&lt;=設定シート!G$85),AH717*105/108,AH717))</f>
        <v>0</v>
      </c>
      <c r="BA717" s="465"/>
      <c r="BB717" s="466">
        <f>IF($AL717="賃金で算定",0,INT(AY717*$AL717/100))</f>
        <v>0</v>
      </c>
      <c r="BC717" s="466">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8"/>
      <c r="P718" s="736" t="s">
        <v>39</v>
      </c>
      <c r="Q718" s="759"/>
      <c r="R718" s="736" t="s">
        <v>9</v>
      </c>
      <c r="S718" s="760"/>
      <c r="T718" s="944" t="s">
        <v>41</v>
      </c>
      <c r="U718" s="1043"/>
      <c r="V718" s="945"/>
      <c r="W718" s="946"/>
      <c r="X718" s="946"/>
      <c r="Y718" s="799"/>
      <c r="Z718" s="776"/>
      <c r="AA718" s="777"/>
      <c r="AB718" s="777"/>
      <c r="AC718" s="775"/>
      <c r="AD718" s="776"/>
      <c r="AE718" s="777"/>
      <c r="AF718" s="777"/>
      <c r="AG718" s="778"/>
      <c r="AH718" s="947">
        <f>IF(V718="賃金で算定",V719+Z719-AD719,0)</f>
        <v>0</v>
      </c>
      <c r="AI718" s="948"/>
      <c r="AJ718" s="948"/>
      <c r="AK718" s="949"/>
      <c r="AL718" s="765"/>
      <c r="AM718" s="766"/>
      <c r="AN718" s="827"/>
      <c r="AO718" s="828"/>
      <c r="AP718" s="828"/>
      <c r="AQ718" s="828"/>
      <c r="AR718" s="828"/>
      <c r="AS718" s="779"/>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7"/>
      <c r="AZ718" s="768"/>
      <c r="BA718" s="769">
        <f t="shared" ref="BA718" si="394">AN718</f>
        <v>0</v>
      </c>
      <c r="BB718" s="768"/>
      <c r="BC718" s="768"/>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8</v>
      </c>
      <c r="Q719" s="23"/>
      <c r="R719" s="11" t="s">
        <v>9</v>
      </c>
      <c r="S719" s="220"/>
      <c r="T719" s="950" t="s">
        <v>29</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90"/>
      <c r="AV719" s="24"/>
      <c r="AW719" s="25"/>
      <c r="AY719" s="467">
        <f t="shared" ref="AY719" si="395">AH719</f>
        <v>0</v>
      </c>
      <c r="AZ719" s="466">
        <f>IF(AV718&lt;=設定シート!C$85,AH719,IF(AND(AV718&gt;=設定シート!E$85,AV718&lt;=設定シート!G$85),AH719*105/108,AH719))</f>
        <v>0</v>
      </c>
      <c r="BA719" s="465"/>
      <c r="BB719" s="466">
        <f t="shared" ref="BB719" si="396">IF($AL719="賃金で算定",0,INT(AY719*$AL719/100))</f>
        <v>0</v>
      </c>
      <c r="BC719" s="466">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8"/>
      <c r="P720" s="736" t="s">
        <v>39</v>
      </c>
      <c r="Q720" s="759"/>
      <c r="R720" s="736" t="s">
        <v>9</v>
      </c>
      <c r="S720" s="760"/>
      <c r="T720" s="944" t="s">
        <v>41</v>
      </c>
      <c r="U720" s="1043"/>
      <c r="V720" s="945"/>
      <c r="W720" s="946"/>
      <c r="X720" s="946"/>
      <c r="Y720" s="799"/>
      <c r="Z720" s="776"/>
      <c r="AA720" s="777"/>
      <c r="AB720" s="777"/>
      <c r="AC720" s="775"/>
      <c r="AD720" s="776"/>
      <c r="AE720" s="777"/>
      <c r="AF720" s="777"/>
      <c r="AG720" s="778"/>
      <c r="AH720" s="947">
        <f>IF(V720="賃金で算定",V721+Z721-AD721,0)</f>
        <v>0</v>
      </c>
      <c r="AI720" s="948"/>
      <c r="AJ720" s="948"/>
      <c r="AK720" s="949"/>
      <c r="AL720" s="765"/>
      <c r="AM720" s="766"/>
      <c r="AN720" s="827"/>
      <c r="AO720" s="828"/>
      <c r="AP720" s="828"/>
      <c r="AQ720" s="828"/>
      <c r="AR720" s="828"/>
      <c r="AS720" s="779"/>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7"/>
      <c r="AZ720" s="768"/>
      <c r="BA720" s="769">
        <f t="shared" ref="BA720" si="397">AN720</f>
        <v>0</v>
      </c>
      <c r="BB720" s="768"/>
      <c r="BC720" s="768"/>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8</v>
      </c>
      <c r="Q721" s="23"/>
      <c r="R721" s="11" t="s">
        <v>9</v>
      </c>
      <c r="S721" s="220"/>
      <c r="T721" s="950" t="s">
        <v>29</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90"/>
      <c r="AV721" s="24"/>
      <c r="AW721" s="25"/>
      <c r="AY721" s="467">
        <f t="shared" ref="AY721" si="398">AH721</f>
        <v>0</v>
      </c>
      <c r="AZ721" s="466">
        <f>IF(AV720&lt;=設定シート!C$85,AH721,IF(AND(AV720&gt;=設定シート!E$85,AV720&lt;=設定シート!G$85),AH721*105/108,AH721))</f>
        <v>0</v>
      </c>
      <c r="BA721" s="465"/>
      <c r="BB721" s="466">
        <f t="shared" ref="BB721" si="399">IF($AL721="賃金で算定",0,INT(AY721*$AL721/100))</f>
        <v>0</v>
      </c>
      <c r="BC721" s="466">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8"/>
      <c r="P722" s="736" t="s">
        <v>39</v>
      </c>
      <c r="Q722" s="759"/>
      <c r="R722" s="736" t="s">
        <v>9</v>
      </c>
      <c r="S722" s="760"/>
      <c r="T722" s="944" t="s">
        <v>41</v>
      </c>
      <c r="U722" s="1043"/>
      <c r="V722" s="945"/>
      <c r="W722" s="946"/>
      <c r="X722" s="946"/>
      <c r="Y722" s="29"/>
      <c r="Z722" s="782"/>
      <c r="AA722" s="688"/>
      <c r="AB722" s="688"/>
      <c r="AC722" s="21"/>
      <c r="AD722" s="782"/>
      <c r="AE722" s="688"/>
      <c r="AF722" s="688"/>
      <c r="AG722" s="783"/>
      <c r="AH722" s="947">
        <f>IF(V722="賃金で算定",V723+Z723-AD723,0)</f>
        <v>0</v>
      </c>
      <c r="AI722" s="948"/>
      <c r="AJ722" s="948"/>
      <c r="AK722" s="949"/>
      <c r="AL722" s="765"/>
      <c r="AM722" s="766"/>
      <c r="AN722" s="827"/>
      <c r="AO722" s="828"/>
      <c r="AP722" s="828"/>
      <c r="AQ722" s="828"/>
      <c r="AR722" s="828"/>
      <c r="AS722" s="779"/>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7"/>
      <c r="AZ722" s="768"/>
      <c r="BA722" s="769">
        <f t="shared" ref="BA722" si="400">AN722</f>
        <v>0</v>
      </c>
      <c r="BB722" s="768"/>
      <c r="BC722" s="768"/>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8</v>
      </c>
      <c r="Q723" s="23"/>
      <c r="R723" s="11" t="s">
        <v>9</v>
      </c>
      <c r="S723" s="220"/>
      <c r="T723" s="950" t="s">
        <v>29</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90"/>
      <c r="AV723" s="24"/>
      <c r="AW723" s="25"/>
      <c r="AY723" s="467">
        <f t="shared" ref="AY723" si="401">AH723</f>
        <v>0</v>
      </c>
      <c r="AZ723" s="466">
        <f>IF(AV722&lt;=設定シート!C$85,AH723,IF(AND(AV722&gt;=設定シート!E$85,AV722&lt;=設定シート!G$85),AH723*105/108,AH723))</f>
        <v>0</v>
      </c>
      <c r="BA723" s="465"/>
      <c r="BB723" s="466">
        <f t="shared" ref="BB723" si="402">IF($AL723="賃金で算定",0,INT(AY723*$AL723/100))</f>
        <v>0</v>
      </c>
      <c r="BC723" s="466">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8"/>
      <c r="P724" s="736" t="s">
        <v>39</v>
      </c>
      <c r="Q724" s="759"/>
      <c r="R724" s="736" t="s">
        <v>9</v>
      </c>
      <c r="S724" s="760"/>
      <c r="T724" s="944" t="s">
        <v>41</v>
      </c>
      <c r="U724" s="1043"/>
      <c r="V724" s="945"/>
      <c r="W724" s="946"/>
      <c r="X724" s="946"/>
      <c r="Y724" s="799"/>
      <c r="Z724" s="776"/>
      <c r="AA724" s="777"/>
      <c r="AB724" s="777"/>
      <c r="AC724" s="775"/>
      <c r="AD724" s="776"/>
      <c r="AE724" s="777"/>
      <c r="AF724" s="777"/>
      <c r="AG724" s="778"/>
      <c r="AH724" s="947">
        <f>IF(V724="賃金で算定",V725+Z725-AD725,0)</f>
        <v>0</v>
      </c>
      <c r="AI724" s="948"/>
      <c r="AJ724" s="948"/>
      <c r="AK724" s="949"/>
      <c r="AL724" s="765"/>
      <c r="AM724" s="766"/>
      <c r="AN724" s="827"/>
      <c r="AO724" s="828"/>
      <c r="AP724" s="828"/>
      <c r="AQ724" s="828"/>
      <c r="AR724" s="828"/>
      <c r="AS724" s="779"/>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7"/>
      <c r="AZ724" s="768"/>
      <c r="BA724" s="769">
        <f t="shared" ref="BA724" si="403">AN724</f>
        <v>0</v>
      </c>
      <c r="BB724" s="768"/>
      <c r="BC724" s="768"/>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8</v>
      </c>
      <c r="Q725" s="23"/>
      <c r="R725" s="11" t="s">
        <v>9</v>
      </c>
      <c r="S725" s="220"/>
      <c r="T725" s="950" t="s">
        <v>29</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90"/>
      <c r="AV725" s="24"/>
      <c r="AW725" s="25"/>
      <c r="AY725" s="467">
        <f t="shared" ref="AY725" si="404">AH725</f>
        <v>0</v>
      </c>
      <c r="AZ725" s="466">
        <f>IF(AV724&lt;=設定シート!C$85,AH725,IF(AND(AV724&gt;=設定シート!E$85,AV724&lt;=設定シート!G$85),AH725*105/108,AH725))</f>
        <v>0</v>
      </c>
      <c r="BA725" s="465"/>
      <c r="BB725" s="466">
        <f t="shared" ref="BB725" si="405">IF($AL725="賃金で算定",0,INT(AY725*$AL725/100))</f>
        <v>0</v>
      </c>
      <c r="BC725" s="466">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8"/>
      <c r="P726" s="736" t="s">
        <v>39</v>
      </c>
      <c r="Q726" s="759"/>
      <c r="R726" s="736" t="s">
        <v>9</v>
      </c>
      <c r="S726" s="760"/>
      <c r="T726" s="944" t="s">
        <v>41</v>
      </c>
      <c r="U726" s="1043"/>
      <c r="V726" s="945"/>
      <c r="W726" s="946"/>
      <c r="X726" s="946"/>
      <c r="Y726" s="799"/>
      <c r="Z726" s="776"/>
      <c r="AA726" s="777"/>
      <c r="AB726" s="777"/>
      <c r="AC726" s="775"/>
      <c r="AD726" s="776"/>
      <c r="AE726" s="777"/>
      <c r="AF726" s="777"/>
      <c r="AG726" s="778"/>
      <c r="AH726" s="947">
        <f>IF(V726="賃金で算定",V727+Z727-AD727,0)</f>
        <v>0</v>
      </c>
      <c r="AI726" s="948"/>
      <c r="AJ726" s="948"/>
      <c r="AK726" s="949"/>
      <c r="AL726" s="765"/>
      <c r="AM726" s="766"/>
      <c r="AN726" s="827"/>
      <c r="AO726" s="828"/>
      <c r="AP726" s="828"/>
      <c r="AQ726" s="828"/>
      <c r="AR726" s="828"/>
      <c r="AS726" s="779"/>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7"/>
      <c r="AZ726" s="768"/>
      <c r="BA726" s="769">
        <f t="shared" ref="BA726" si="406">AN726</f>
        <v>0</v>
      </c>
      <c r="BB726" s="768"/>
      <c r="BC726" s="768"/>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8</v>
      </c>
      <c r="Q727" s="23"/>
      <c r="R727" s="11" t="s">
        <v>9</v>
      </c>
      <c r="S727" s="220"/>
      <c r="T727" s="950" t="s">
        <v>29</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90"/>
      <c r="AV727" s="24"/>
      <c r="AW727" s="25"/>
      <c r="AY727" s="467">
        <f t="shared" ref="AY727" si="407">AH727</f>
        <v>0</v>
      </c>
      <c r="AZ727" s="466">
        <f>IF(AV726&lt;=設定シート!C$85,AH727,IF(AND(AV726&gt;=設定シート!E$85,AV726&lt;=設定シート!G$85),AH727*105/108,AH727))</f>
        <v>0</v>
      </c>
      <c r="BA727" s="465"/>
      <c r="BB727" s="466">
        <f t="shared" ref="BB727" si="408">IF($AL727="賃金で算定",0,INT(AY727*$AL727/100))</f>
        <v>0</v>
      </c>
      <c r="BC727" s="466">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8"/>
      <c r="P728" s="736" t="s">
        <v>39</v>
      </c>
      <c r="Q728" s="759"/>
      <c r="R728" s="736" t="s">
        <v>9</v>
      </c>
      <c r="S728" s="760"/>
      <c r="T728" s="944" t="s">
        <v>41</v>
      </c>
      <c r="U728" s="1043"/>
      <c r="V728" s="945"/>
      <c r="W728" s="946"/>
      <c r="X728" s="946"/>
      <c r="Y728" s="799"/>
      <c r="Z728" s="776"/>
      <c r="AA728" s="777"/>
      <c r="AB728" s="777"/>
      <c r="AC728" s="775"/>
      <c r="AD728" s="776"/>
      <c r="AE728" s="777"/>
      <c r="AF728" s="777"/>
      <c r="AG728" s="778"/>
      <c r="AH728" s="947">
        <f>IF(V728="賃金で算定",V729+Z729-AD729,0)</f>
        <v>0</v>
      </c>
      <c r="AI728" s="948"/>
      <c r="AJ728" s="948"/>
      <c r="AK728" s="949"/>
      <c r="AL728" s="765"/>
      <c r="AM728" s="766"/>
      <c r="AN728" s="827"/>
      <c r="AO728" s="828"/>
      <c r="AP728" s="828"/>
      <c r="AQ728" s="828"/>
      <c r="AR728" s="828"/>
      <c r="AS728" s="779"/>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7"/>
      <c r="AZ728" s="768"/>
      <c r="BA728" s="769">
        <f t="shared" ref="BA728" si="409">AN728</f>
        <v>0</v>
      </c>
      <c r="BB728" s="768"/>
      <c r="BC728" s="768"/>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8</v>
      </c>
      <c r="Q729" s="23"/>
      <c r="R729" s="11" t="s">
        <v>9</v>
      </c>
      <c r="S729" s="220"/>
      <c r="T729" s="950" t="s">
        <v>29</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90"/>
      <c r="AV729" s="24"/>
      <c r="AW729" s="25"/>
      <c r="AY729" s="467">
        <f t="shared" ref="AY729" si="410">AH729</f>
        <v>0</v>
      </c>
      <c r="AZ729" s="466">
        <f>IF(AV728&lt;=設定シート!C$85,AH729,IF(AND(AV728&gt;=設定シート!E$85,AV728&lt;=設定シート!G$85),AH729*105/108,AH729))</f>
        <v>0</v>
      </c>
      <c r="BA729" s="465"/>
      <c r="BB729" s="466">
        <f t="shared" ref="BB729" si="411">IF($AL729="賃金で算定",0,INT(AY729*$AL729/100))</f>
        <v>0</v>
      </c>
      <c r="BC729" s="466">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8"/>
      <c r="P730" s="736" t="s">
        <v>39</v>
      </c>
      <c r="Q730" s="759"/>
      <c r="R730" s="736" t="s">
        <v>9</v>
      </c>
      <c r="S730" s="760"/>
      <c r="T730" s="944" t="s">
        <v>41</v>
      </c>
      <c r="U730" s="1043"/>
      <c r="V730" s="945"/>
      <c r="W730" s="946"/>
      <c r="X730" s="946"/>
      <c r="Y730" s="799"/>
      <c r="Z730" s="776"/>
      <c r="AA730" s="777"/>
      <c r="AB730" s="777"/>
      <c r="AC730" s="775"/>
      <c r="AD730" s="776"/>
      <c r="AE730" s="777"/>
      <c r="AF730" s="777"/>
      <c r="AG730" s="778"/>
      <c r="AH730" s="947">
        <f>IF(V730="賃金で算定",V731+Z731-AD731,0)</f>
        <v>0</v>
      </c>
      <c r="AI730" s="948"/>
      <c r="AJ730" s="948"/>
      <c r="AK730" s="949"/>
      <c r="AL730" s="765"/>
      <c r="AM730" s="766"/>
      <c r="AN730" s="827"/>
      <c r="AO730" s="828"/>
      <c r="AP730" s="828"/>
      <c r="AQ730" s="828"/>
      <c r="AR730" s="828"/>
      <c r="AS730" s="779"/>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7"/>
      <c r="AZ730" s="768"/>
      <c r="BA730" s="769">
        <f t="shared" ref="BA730" si="412">AN730</f>
        <v>0</v>
      </c>
      <c r="BB730" s="768"/>
      <c r="BC730" s="768"/>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8</v>
      </c>
      <c r="Q731" s="23"/>
      <c r="R731" s="11" t="s">
        <v>9</v>
      </c>
      <c r="S731" s="220"/>
      <c r="T731" s="950" t="s">
        <v>29</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90"/>
      <c r="AV731" s="24"/>
      <c r="AW731" s="25"/>
      <c r="AY731" s="467">
        <f t="shared" ref="AY731" si="413">AH731</f>
        <v>0</v>
      </c>
      <c r="AZ731" s="466">
        <f>IF(AV730&lt;=設定シート!C$85,AH731,IF(AND(AV730&gt;=設定シート!E$85,AV730&lt;=設定シート!G$85),AH731*105/108,AH731))</f>
        <v>0</v>
      </c>
      <c r="BA731" s="465"/>
      <c r="BB731" s="466">
        <f t="shared" ref="BB731" si="414">IF($AL731="賃金で算定",0,INT(AY731*$AL731/100))</f>
        <v>0</v>
      </c>
      <c r="BC731" s="466">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8"/>
      <c r="P732" s="736" t="s">
        <v>39</v>
      </c>
      <c r="Q732" s="759"/>
      <c r="R732" s="736" t="s">
        <v>9</v>
      </c>
      <c r="S732" s="760"/>
      <c r="T732" s="944" t="s">
        <v>41</v>
      </c>
      <c r="U732" s="1043"/>
      <c r="V732" s="945"/>
      <c r="W732" s="946"/>
      <c r="X732" s="946"/>
      <c r="Y732" s="799"/>
      <c r="Z732" s="776"/>
      <c r="AA732" s="777"/>
      <c r="AB732" s="777"/>
      <c r="AC732" s="775"/>
      <c r="AD732" s="776"/>
      <c r="AE732" s="777"/>
      <c r="AF732" s="777"/>
      <c r="AG732" s="778"/>
      <c r="AH732" s="947">
        <f>IF(V732="賃金で算定",V733+Z733-AD733,0)</f>
        <v>0</v>
      </c>
      <c r="AI732" s="948"/>
      <c r="AJ732" s="948"/>
      <c r="AK732" s="949"/>
      <c r="AL732" s="765"/>
      <c r="AM732" s="766"/>
      <c r="AN732" s="827"/>
      <c r="AO732" s="828"/>
      <c r="AP732" s="828"/>
      <c r="AQ732" s="828"/>
      <c r="AR732" s="828"/>
      <c r="AS732" s="779"/>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7"/>
      <c r="AZ732" s="768"/>
      <c r="BA732" s="769">
        <f t="shared" ref="BA732" si="415">AN732</f>
        <v>0</v>
      </c>
      <c r="BB732" s="768"/>
      <c r="BC732" s="768"/>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8</v>
      </c>
      <c r="Q733" s="23"/>
      <c r="R733" s="11" t="s">
        <v>9</v>
      </c>
      <c r="S733" s="220"/>
      <c r="T733" s="950" t="s">
        <v>29</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90"/>
      <c r="AV733" s="24"/>
      <c r="AW733" s="25"/>
      <c r="AY733" s="467">
        <f t="shared" ref="AY733" si="416">AH733</f>
        <v>0</v>
      </c>
      <c r="AZ733" s="466">
        <f>IF(AV732&lt;=設定シート!C$85,AH733,IF(AND(AV732&gt;=設定シート!E$85,AV732&lt;=設定シート!G$85),AH733*105/108,AH733))</f>
        <v>0</v>
      </c>
      <c r="BA733" s="465"/>
      <c r="BB733" s="466">
        <f t="shared" ref="BB733" si="417">IF($AL733="賃金で算定",0,INT(AY733*$AL733/100))</f>
        <v>0</v>
      </c>
      <c r="BC733" s="466">
        <f>IF(AY733=AZ733,BB733,AZ733*$AL733/100)</f>
        <v>0</v>
      </c>
      <c r="BL733" s="22">
        <f>IF(AY733=AZ733,0,1)</f>
        <v>0</v>
      </c>
      <c r="BM733" s="22" t="str">
        <f>IF(BL733=1,AL733,"")</f>
        <v/>
      </c>
    </row>
    <row r="734" spans="2:74" ht="18" customHeight="1">
      <c r="B734" s="839" t="s">
        <v>161</v>
      </c>
      <c r="C734" s="956"/>
      <c r="D734" s="956"/>
      <c r="E734" s="957"/>
      <c r="F734" s="1037"/>
      <c r="G734" s="965"/>
      <c r="H734" s="965"/>
      <c r="I734" s="965"/>
      <c r="J734" s="965"/>
      <c r="K734" s="965"/>
      <c r="L734" s="965"/>
      <c r="M734" s="965"/>
      <c r="N734" s="966"/>
      <c r="O734" s="839" t="s">
        <v>571</v>
      </c>
      <c r="P734" s="956"/>
      <c r="Q734" s="956"/>
      <c r="R734" s="956"/>
      <c r="S734" s="956"/>
      <c r="T734" s="956"/>
      <c r="U734" s="957"/>
      <c r="V734" s="1040">
        <f>AH734</f>
        <v>0</v>
      </c>
      <c r="W734" s="1041"/>
      <c r="X734" s="1041"/>
      <c r="Y734" s="1042"/>
      <c r="Z734" s="776"/>
      <c r="AA734" s="777"/>
      <c r="AB734" s="777"/>
      <c r="AC734" s="775"/>
      <c r="AD734" s="776"/>
      <c r="AE734" s="777"/>
      <c r="AF734" s="777"/>
      <c r="AG734" s="775"/>
      <c r="AH734" s="947">
        <f>AH716+AH718+AH720+AH722+AH724+AH726+AH728+AH730+AH732</f>
        <v>0</v>
      </c>
      <c r="AI734" s="948"/>
      <c r="AJ734" s="948"/>
      <c r="AK734" s="949"/>
      <c r="AL734" s="743"/>
      <c r="AM734" s="745"/>
      <c r="AN734" s="947">
        <f>AN716+AN718+AN720+AN722+AN724+AN726+AN728+AN730+AN732</f>
        <v>0</v>
      </c>
      <c r="AO734" s="948"/>
      <c r="AP734" s="948"/>
      <c r="AQ734" s="948"/>
      <c r="AR734" s="948"/>
      <c r="AS734" s="779"/>
      <c r="AW734" s="25"/>
      <c r="AY734" s="767"/>
      <c r="AZ734" s="784"/>
      <c r="BA734" s="785">
        <f>BA716+BA718+BA720+BA722+BA724+BA726+BA728+BA730+BA732</f>
        <v>0</v>
      </c>
      <c r="BB734" s="769">
        <f>BB717+BB719+BB721+BB723+BB725+BB727+BB729+BB731+BB733</f>
        <v>0</v>
      </c>
      <c r="BC734" s="769">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7"/>
      <c r="AM735" s="748"/>
      <c r="AN735" s="951">
        <f>BB735</f>
        <v>0</v>
      </c>
      <c r="AO735" s="930"/>
      <c r="AP735" s="930"/>
      <c r="AQ735" s="930"/>
      <c r="AR735" s="930"/>
      <c r="AS735" s="800"/>
      <c r="AW735" s="25"/>
      <c r="AY735" s="786">
        <f>AY717+AY719+AY721+AY723+AY725+AY727+AY729+AY731+AY733</f>
        <v>0</v>
      </c>
      <c r="AZ735" s="787"/>
      <c r="BA735" s="787"/>
      <c r="BB735" s="788">
        <f>BB734</f>
        <v>0</v>
      </c>
      <c r="BC735" s="789"/>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91"/>
      <c r="AM736" s="692"/>
      <c r="AN736" s="934">
        <f>BC736</f>
        <v>0</v>
      </c>
      <c r="AO736" s="935"/>
      <c r="AP736" s="935"/>
      <c r="AQ736" s="935"/>
      <c r="AR736" s="935"/>
      <c r="AS736" s="690"/>
      <c r="AU736" s="222"/>
      <c r="AW736" s="25"/>
      <c r="AY736" s="469"/>
      <c r="AZ736" s="470">
        <f>IF(AZ717+AZ719+AZ721+AZ723+AZ725+AZ727+AZ729+AZ731+AZ733=AY735,0,ROUNDDOWN(AZ717+AZ719+AZ721+AZ723+AZ725+AZ727+AZ729+AZ731+AZ733,0))</f>
        <v>0</v>
      </c>
      <c r="BA736" s="468"/>
      <c r="BB736" s="468"/>
      <c r="BC736" s="470">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43</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888</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3"/>
      <c r="AN748" s="703"/>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10</v>
      </c>
      <c r="C750" s="836"/>
      <c r="D750" s="836"/>
      <c r="E750" s="836"/>
      <c r="F750" s="836"/>
      <c r="G750" s="836"/>
      <c r="H750" s="836"/>
      <c r="I750" s="836"/>
      <c r="J750" s="840" t="s">
        <v>18</v>
      </c>
      <c r="K750" s="840"/>
      <c r="L750" s="729" t="s">
        <v>11</v>
      </c>
      <c r="M750" s="840" t="s">
        <v>19</v>
      </c>
      <c r="N750" s="840"/>
      <c r="O750" s="841" t="s">
        <v>20</v>
      </c>
      <c r="P750" s="840"/>
      <c r="Q750" s="840"/>
      <c r="R750" s="840"/>
      <c r="S750" s="840"/>
      <c r="T750" s="840"/>
      <c r="U750" s="840" t="s">
        <v>21</v>
      </c>
      <c r="V750" s="840"/>
      <c r="W750" s="840"/>
      <c r="AD750" s="11"/>
      <c r="AE750" s="11"/>
      <c r="AF750" s="11"/>
      <c r="AG750" s="11"/>
      <c r="AH750" s="11"/>
      <c r="AI750" s="11"/>
      <c r="AJ750" s="11"/>
      <c r="AL750" s="981">
        <f>$AL$9</f>
        <v>0</v>
      </c>
      <c r="AM750" s="843"/>
      <c r="AN750" s="914" t="s">
        <v>12</v>
      </c>
      <c r="AO750" s="914"/>
      <c r="AP750" s="843">
        <v>19</v>
      </c>
      <c r="AQ750" s="843"/>
      <c r="AR750" s="914" t="s">
        <v>13</v>
      </c>
      <c r="AS750" s="917"/>
      <c r="AW750" s="25"/>
    </row>
    <row r="751" spans="2:49"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44</v>
      </c>
      <c r="C754" s="891"/>
      <c r="D754" s="891"/>
      <c r="E754" s="891"/>
      <c r="F754" s="891"/>
      <c r="G754" s="891"/>
      <c r="H754" s="891"/>
      <c r="I754" s="892"/>
      <c r="J754" s="890" t="s">
        <v>14</v>
      </c>
      <c r="K754" s="891"/>
      <c r="L754" s="891"/>
      <c r="M754" s="891"/>
      <c r="N754" s="899"/>
      <c r="O754" s="902" t="s">
        <v>45</v>
      </c>
      <c r="P754" s="891"/>
      <c r="Q754" s="891"/>
      <c r="R754" s="891"/>
      <c r="S754" s="891"/>
      <c r="T754" s="891"/>
      <c r="U754" s="892"/>
      <c r="V754" s="730" t="s">
        <v>38</v>
      </c>
      <c r="W754" s="731"/>
      <c r="X754" s="731"/>
      <c r="Y754" s="905" t="s">
        <v>570</v>
      </c>
      <c r="Z754" s="905"/>
      <c r="AA754" s="905"/>
      <c r="AB754" s="905"/>
      <c r="AC754" s="905"/>
      <c r="AD754" s="905"/>
      <c r="AE754" s="905"/>
      <c r="AF754" s="905"/>
      <c r="AG754" s="905"/>
      <c r="AH754" s="905"/>
      <c r="AI754" s="731"/>
      <c r="AJ754" s="731"/>
      <c r="AK754" s="732"/>
      <c r="AL754" s="1034" t="s">
        <v>524</v>
      </c>
      <c r="AM754" s="1034"/>
      <c r="AN754" s="906" t="s">
        <v>315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15</v>
      </c>
      <c r="W755" s="1044"/>
      <c r="X755" s="1044"/>
      <c r="Y755" s="1045"/>
      <c r="Z755" s="858" t="s">
        <v>24</v>
      </c>
      <c r="AA755" s="859"/>
      <c r="AB755" s="859"/>
      <c r="AC755" s="860"/>
      <c r="AD755" s="1049" t="s">
        <v>25</v>
      </c>
      <c r="AE755" s="1050"/>
      <c r="AF755" s="1050"/>
      <c r="AG755" s="1051"/>
      <c r="AH755" s="870" t="s">
        <v>174</v>
      </c>
      <c r="AI755" s="871"/>
      <c r="AJ755" s="871"/>
      <c r="AK755" s="872"/>
      <c r="AL755" s="1035" t="s">
        <v>525</v>
      </c>
      <c r="AM755" s="1035"/>
      <c r="AN755" s="880" t="s">
        <v>27</v>
      </c>
      <c r="AO755" s="881"/>
      <c r="AP755" s="881"/>
      <c r="AQ755" s="881"/>
      <c r="AR755" s="882"/>
      <c r="AS755" s="883"/>
      <c r="AW755" s="25"/>
      <c r="AY755" s="754" t="s">
        <v>551</v>
      </c>
      <c r="AZ755" s="754" t="s">
        <v>551</v>
      </c>
      <c r="BA755" s="754" t="s">
        <v>549</v>
      </c>
      <c r="BB755" s="884" t="s">
        <v>550</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4"/>
      <c r="AZ756" s="465" t="s">
        <v>545</v>
      </c>
      <c r="BA756" s="465" t="s">
        <v>548</v>
      </c>
      <c r="BB756" s="755" t="s">
        <v>546</v>
      </c>
      <c r="BC756" s="465" t="s">
        <v>545</v>
      </c>
      <c r="BL756" s="22" t="s">
        <v>556</v>
      </c>
      <c r="BM756" s="22" t="s">
        <v>260</v>
      </c>
    </row>
    <row r="757" spans="2:74" ht="18" customHeight="1">
      <c r="B757" s="936"/>
      <c r="C757" s="937"/>
      <c r="D757" s="937"/>
      <c r="E757" s="937"/>
      <c r="F757" s="937"/>
      <c r="G757" s="937"/>
      <c r="H757" s="937"/>
      <c r="I757" s="938"/>
      <c r="J757" s="936"/>
      <c r="K757" s="937"/>
      <c r="L757" s="937"/>
      <c r="M757" s="937"/>
      <c r="N757" s="942"/>
      <c r="O757" s="758"/>
      <c r="P757" s="736" t="s">
        <v>39</v>
      </c>
      <c r="Q757" s="759"/>
      <c r="R757" s="736" t="s">
        <v>9</v>
      </c>
      <c r="S757" s="760"/>
      <c r="T757" s="944" t="s">
        <v>47</v>
      </c>
      <c r="U757" s="1043"/>
      <c r="V757" s="945"/>
      <c r="W757" s="946"/>
      <c r="X757" s="946"/>
      <c r="Y757" s="794" t="s">
        <v>16</v>
      </c>
      <c r="Z757" s="762"/>
      <c r="AA757" s="763"/>
      <c r="AB757" s="763"/>
      <c r="AC757" s="761" t="s">
        <v>16</v>
      </c>
      <c r="AD757" s="762"/>
      <c r="AE757" s="763"/>
      <c r="AF757" s="763"/>
      <c r="AG757" s="764" t="s">
        <v>16</v>
      </c>
      <c r="AH757" s="947">
        <f>IF(V757="賃金で算定",V758+Z758-AD758,0)</f>
        <v>0</v>
      </c>
      <c r="AI757" s="948"/>
      <c r="AJ757" s="948"/>
      <c r="AK757" s="949"/>
      <c r="AL757" s="765"/>
      <c r="AM757" s="766"/>
      <c r="AN757" s="827"/>
      <c r="AO757" s="828"/>
      <c r="AP757" s="828"/>
      <c r="AQ757" s="828"/>
      <c r="AR757" s="828"/>
      <c r="AS757" s="764" t="s">
        <v>16</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7"/>
      <c r="AZ757" s="768"/>
      <c r="BA757" s="769">
        <f>AN757</f>
        <v>0</v>
      </c>
      <c r="BB757" s="768"/>
      <c r="BC757" s="768"/>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8</v>
      </c>
      <c r="Q758" s="23"/>
      <c r="R758" s="11" t="s">
        <v>9</v>
      </c>
      <c r="S758" s="220"/>
      <c r="T758" s="950" t="s">
        <v>29</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90"/>
      <c r="AV758" s="24"/>
      <c r="AW758" s="25"/>
      <c r="AY758" s="467">
        <f>AH758</f>
        <v>0</v>
      </c>
      <c r="AZ758" s="466">
        <f>IF(AV757&lt;=設定シート!C$85,AH758,IF(AND(AV757&gt;=設定シート!E$85,AV757&lt;=設定シート!G$85),AH758*105/108,AH758))</f>
        <v>0</v>
      </c>
      <c r="BA758" s="465"/>
      <c r="BB758" s="466">
        <f>IF($AL758="賃金で算定",0,INT(AY758*$AL758/100))</f>
        <v>0</v>
      </c>
      <c r="BC758" s="466">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8"/>
      <c r="P759" s="736" t="s">
        <v>39</v>
      </c>
      <c r="Q759" s="759"/>
      <c r="R759" s="736" t="s">
        <v>9</v>
      </c>
      <c r="S759" s="760"/>
      <c r="T759" s="944" t="s">
        <v>41</v>
      </c>
      <c r="U759" s="1043"/>
      <c r="V759" s="945"/>
      <c r="W759" s="946"/>
      <c r="X759" s="946"/>
      <c r="Y759" s="799"/>
      <c r="Z759" s="776"/>
      <c r="AA759" s="777"/>
      <c r="AB759" s="777"/>
      <c r="AC759" s="775"/>
      <c r="AD759" s="776"/>
      <c r="AE759" s="777"/>
      <c r="AF759" s="777"/>
      <c r="AG759" s="778"/>
      <c r="AH759" s="947">
        <f>IF(V759="賃金で算定",V760+Z760-AD760,0)</f>
        <v>0</v>
      </c>
      <c r="AI759" s="948"/>
      <c r="AJ759" s="948"/>
      <c r="AK759" s="949"/>
      <c r="AL759" s="765"/>
      <c r="AM759" s="766"/>
      <c r="AN759" s="827"/>
      <c r="AO759" s="828"/>
      <c r="AP759" s="828"/>
      <c r="AQ759" s="828"/>
      <c r="AR759" s="828"/>
      <c r="AS759" s="779"/>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7"/>
      <c r="AZ759" s="768"/>
      <c r="BA759" s="769">
        <f t="shared" ref="BA759" si="418">AN759</f>
        <v>0</v>
      </c>
      <c r="BB759" s="768"/>
      <c r="BC759" s="768"/>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8</v>
      </c>
      <c r="Q760" s="23"/>
      <c r="R760" s="11" t="s">
        <v>9</v>
      </c>
      <c r="S760" s="220"/>
      <c r="T760" s="950" t="s">
        <v>29</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90"/>
      <c r="AV760" s="24"/>
      <c r="AW760" s="25"/>
      <c r="AY760" s="467">
        <f t="shared" ref="AY760" si="419">AH760</f>
        <v>0</v>
      </c>
      <c r="AZ760" s="466">
        <f>IF(AV759&lt;=設定シート!C$85,AH760,IF(AND(AV759&gt;=設定シート!E$85,AV759&lt;=設定シート!G$85),AH760*105/108,AH760))</f>
        <v>0</v>
      </c>
      <c r="BA760" s="465"/>
      <c r="BB760" s="466">
        <f t="shared" ref="BB760" si="420">IF($AL760="賃金で算定",0,INT(AY760*$AL760/100))</f>
        <v>0</v>
      </c>
      <c r="BC760" s="466">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8"/>
      <c r="P761" s="736" t="s">
        <v>39</v>
      </c>
      <c r="Q761" s="759"/>
      <c r="R761" s="736" t="s">
        <v>9</v>
      </c>
      <c r="S761" s="760"/>
      <c r="T761" s="944" t="s">
        <v>41</v>
      </c>
      <c r="U761" s="1043"/>
      <c r="V761" s="945"/>
      <c r="W761" s="946"/>
      <c r="X761" s="946"/>
      <c r="Y761" s="799"/>
      <c r="Z761" s="776"/>
      <c r="AA761" s="777"/>
      <c r="AB761" s="777"/>
      <c r="AC761" s="775"/>
      <c r="AD761" s="776"/>
      <c r="AE761" s="777"/>
      <c r="AF761" s="777"/>
      <c r="AG761" s="778"/>
      <c r="AH761" s="947">
        <f>IF(V761="賃金で算定",V762+Z762-AD762,0)</f>
        <v>0</v>
      </c>
      <c r="AI761" s="948"/>
      <c r="AJ761" s="948"/>
      <c r="AK761" s="949"/>
      <c r="AL761" s="765"/>
      <c r="AM761" s="766"/>
      <c r="AN761" s="827"/>
      <c r="AO761" s="828"/>
      <c r="AP761" s="828"/>
      <c r="AQ761" s="828"/>
      <c r="AR761" s="828"/>
      <c r="AS761" s="779"/>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7"/>
      <c r="AZ761" s="768"/>
      <c r="BA761" s="769">
        <f t="shared" ref="BA761" si="421">AN761</f>
        <v>0</v>
      </c>
      <c r="BB761" s="768"/>
      <c r="BC761" s="768"/>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8</v>
      </c>
      <c r="Q762" s="23"/>
      <c r="R762" s="11" t="s">
        <v>9</v>
      </c>
      <c r="S762" s="220"/>
      <c r="T762" s="950" t="s">
        <v>29</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90"/>
      <c r="AV762" s="24"/>
      <c r="AW762" s="25"/>
      <c r="AY762" s="467">
        <f t="shared" ref="AY762" si="422">AH762</f>
        <v>0</v>
      </c>
      <c r="AZ762" s="466">
        <f>IF(AV761&lt;=設定シート!C$85,AH762,IF(AND(AV761&gt;=設定シート!E$85,AV761&lt;=設定シート!G$85),AH762*105/108,AH762))</f>
        <v>0</v>
      </c>
      <c r="BA762" s="465"/>
      <c r="BB762" s="466">
        <f t="shared" ref="BB762" si="423">IF($AL762="賃金で算定",0,INT(AY762*$AL762/100))</f>
        <v>0</v>
      </c>
      <c r="BC762" s="466">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8"/>
      <c r="P763" s="736" t="s">
        <v>39</v>
      </c>
      <c r="Q763" s="759"/>
      <c r="R763" s="736" t="s">
        <v>9</v>
      </c>
      <c r="S763" s="760"/>
      <c r="T763" s="944" t="s">
        <v>41</v>
      </c>
      <c r="U763" s="1043"/>
      <c r="V763" s="945"/>
      <c r="W763" s="946"/>
      <c r="X763" s="946"/>
      <c r="Y763" s="29"/>
      <c r="Z763" s="782"/>
      <c r="AA763" s="688"/>
      <c r="AB763" s="688"/>
      <c r="AC763" s="21"/>
      <c r="AD763" s="782"/>
      <c r="AE763" s="688"/>
      <c r="AF763" s="688"/>
      <c r="AG763" s="783"/>
      <c r="AH763" s="947">
        <f>IF(V763="賃金で算定",V764+Z764-AD764,0)</f>
        <v>0</v>
      </c>
      <c r="AI763" s="948"/>
      <c r="AJ763" s="948"/>
      <c r="AK763" s="949"/>
      <c r="AL763" s="765"/>
      <c r="AM763" s="766"/>
      <c r="AN763" s="827"/>
      <c r="AO763" s="828"/>
      <c r="AP763" s="828"/>
      <c r="AQ763" s="828"/>
      <c r="AR763" s="828"/>
      <c r="AS763" s="779"/>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7"/>
      <c r="AZ763" s="768"/>
      <c r="BA763" s="769">
        <f t="shared" ref="BA763" si="424">AN763</f>
        <v>0</v>
      </c>
      <c r="BB763" s="768"/>
      <c r="BC763" s="768"/>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8</v>
      </c>
      <c r="Q764" s="23"/>
      <c r="R764" s="11" t="s">
        <v>9</v>
      </c>
      <c r="S764" s="220"/>
      <c r="T764" s="950" t="s">
        <v>29</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90"/>
      <c r="AV764" s="24"/>
      <c r="AW764" s="25"/>
      <c r="AY764" s="467">
        <f t="shared" ref="AY764" si="425">AH764</f>
        <v>0</v>
      </c>
      <c r="AZ764" s="466">
        <f>IF(AV763&lt;=設定シート!C$85,AH764,IF(AND(AV763&gt;=設定シート!E$85,AV763&lt;=設定シート!G$85),AH764*105/108,AH764))</f>
        <v>0</v>
      </c>
      <c r="BA764" s="465"/>
      <c r="BB764" s="466">
        <f t="shared" ref="BB764" si="426">IF($AL764="賃金で算定",0,INT(AY764*$AL764/100))</f>
        <v>0</v>
      </c>
      <c r="BC764" s="466">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8"/>
      <c r="P765" s="736" t="s">
        <v>39</v>
      </c>
      <c r="Q765" s="759"/>
      <c r="R765" s="736" t="s">
        <v>9</v>
      </c>
      <c r="S765" s="760"/>
      <c r="T765" s="944" t="s">
        <v>41</v>
      </c>
      <c r="U765" s="1043"/>
      <c r="V765" s="945"/>
      <c r="W765" s="946"/>
      <c r="X765" s="946"/>
      <c r="Y765" s="799"/>
      <c r="Z765" s="776"/>
      <c r="AA765" s="777"/>
      <c r="AB765" s="777"/>
      <c r="AC765" s="775"/>
      <c r="AD765" s="776"/>
      <c r="AE765" s="777"/>
      <c r="AF765" s="777"/>
      <c r="AG765" s="778"/>
      <c r="AH765" s="947">
        <f>IF(V765="賃金で算定",V766+Z766-AD766,0)</f>
        <v>0</v>
      </c>
      <c r="AI765" s="948"/>
      <c r="AJ765" s="948"/>
      <c r="AK765" s="949"/>
      <c r="AL765" s="765"/>
      <c r="AM765" s="766"/>
      <c r="AN765" s="827"/>
      <c r="AO765" s="828"/>
      <c r="AP765" s="828"/>
      <c r="AQ765" s="828"/>
      <c r="AR765" s="828"/>
      <c r="AS765" s="779"/>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7"/>
      <c r="AZ765" s="768"/>
      <c r="BA765" s="769">
        <f t="shared" ref="BA765" si="427">AN765</f>
        <v>0</v>
      </c>
      <c r="BB765" s="768"/>
      <c r="BC765" s="768"/>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8</v>
      </c>
      <c r="Q766" s="23"/>
      <c r="R766" s="11" t="s">
        <v>9</v>
      </c>
      <c r="S766" s="220"/>
      <c r="T766" s="950" t="s">
        <v>29</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90"/>
      <c r="AV766" s="24"/>
      <c r="AW766" s="25"/>
      <c r="AY766" s="467">
        <f t="shared" ref="AY766" si="428">AH766</f>
        <v>0</v>
      </c>
      <c r="AZ766" s="466">
        <f>IF(AV765&lt;=設定シート!C$85,AH766,IF(AND(AV765&gt;=設定シート!E$85,AV765&lt;=設定シート!G$85),AH766*105/108,AH766))</f>
        <v>0</v>
      </c>
      <c r="BA766" s="465"/>
      <c r="BB766" s="466">
        <f t="shared" ref="BB766" si="429">IF($AL766="賃金で算定",0,INT(AY766*$AL766/100))</f>
        <v>0</v>
      </c>
      <c r="BC766" s="466">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8"/>
      <c r="P767" s="736" t="s">
        <v>39</v>
      </c>
      <c r="Q767" s="759"/>
      <c r="R767" s="736" t="s">
        <v>9</v>
      </c>
      <c r="S767" s="760"/>
      <c r="T767" s="944" t="s">
        <v>41</v>
      </c>
      <c r="U767" s="1043"/>
      <c r="V767" s="945"/>
      <c r="W767" s="946"/>
      <c r="X767" s="946"/>
      <c r="Y767" s="799"/>
      <c r="Z767" s="776"/>
      <c r="AA767" s="777"/>
      <c r="AB767" s="777"/>
      <c r="AC767" s="775"/>
      <c r="AD767" s="776"/>
      <c r="AE767" s="777"/>
      <c r="AF767" s="777"/>
      <c r="AG767" s="778"/>
      <c r="AH767" s="947">
        <f>IF(V767="賃金で算定",V768+Z768-AD768,0)</f>
        <v>0</v>
      </c>
      <c r="AI767" s="948"/>
      <c r="AJ767" s="948"/>
      <c r="AK767" s="949"/>
      <c r="AL767" s="765"/>
      <c r="AM767" s="766"/>
      <c r="AN767" s="827"/>
      <c r="AO767" s="828"/>
      <c r="AP767" s="828"/>
      <c r="AQ767" s="828"/>
      <c r="AR767" s="828"/>
      <c r="AS767" s="779"/>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7"/>
      <c r="AZ767" s="768"/>
      <c r="BA767" s="769">
        <f t="shared" ref="BA767" si="430">AN767</f>
        <v>0</v>
      </c>
      <c r="BB767" s="768"/>
      <c r="BC767" s="768"/>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8</v>
      </c>
      <c r="Q768" s="23"/>
      <c r="R768" s="11" t="s">
        <v>9</v>
      </c>
      <c r="S768" s="220"/>
      <c r="T768" s="950" t="s">
        <v>29</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90"/>
      <c r="AV768" s="24"/>
      <c r="AW768" s="25"/>
      <c r="AY768" s="467">
        <f t="shared" ref="AY768" si="431">AH768</f>
        <v>0</v>
      </c>
      <c r="AZ768" s="466">
        <f>IF(AV767&lt;=設定シート!C$85,AH768,IF(AND(AV767&gt;=設定シート!E$85,AV767&lt;=設定シート!G$85),AH768*105/108,AH768))</f>
        <v>0</v>
      </c>
      <c r="BA768" s="465"/>
      <c r="BB768" s="466">
        <f t="shared" ref="BB768" si="432">IF($AL768="賃金で算定",0,INT(AY768*$AL768/100))</f>
        <v>0</v>
      </c>
      <c r="BC768" s="466">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8"/>
      <c r="P769" s="736" t="s">
        <v>39</v>
      </c>
      <c r="Q769" s="759"/>
      <c r="R769" s="736" t="s">
        <v>9</v>
      </c>
      <c r="S769" s="760"/>
      <c r="T769" s="944" t="s">
        <v>41</v>
      </c>
      <c r="U769" s="1043"/>
      <c r="V769" s="945"/>
      <c r="W769" s="946"/>
      <c r="X769" s="946"/>
      <c r="Y769" s="799"/>
      <c r="Z769" s="776"/>
      <c r="AA769" s="777"/>
      <c r="AB769" s="777"/>
      <c r="AC769" s="775"/>
      <c r="AD769" s="776"/>
      <c r="AE769" s="777"/>
      <c r="AF769" s="777"/>
      <c r="AG769" s="778"/>
      <c r="AH769" s="947">
        <f>IF(V769="賃金で算定",V770+Z770-AD770,0)</f>
        <v>0</v>
      </c>
      <c r="AI769" s="948"/>
      <c r="AJ769" s="948"/>
      <c r="AK769" s="949"/>
      <c r="AL769" s="765"/>
      <c r="AM769" s="766"/>
      <c r="AN769" s="827"/>
      <c r="AO769" s="828"/>
      <c r="AP769" s="828"/>
      <c r="AQ769" s="828"/>
      <c r="AR769" s="828"/>
      <c r="AS769" s="779"/>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7"/>
      <c r="AZ769" s="768"/>
      <c r="BA769" s="769">
        <f t="shared" ref="BA769" si="433">AN769</f>
        <v>0</v>
      </c>
      <c r="BB769" s="768"/>
      <c r="BC769" s="768"/>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8</v>
      </c>
      <c r="Q770" s="23"/>
      <c r="R770" s="11" t="s">
        <v>9</v>
      </c>
      <c r="S770" s="220"/>
      <c r="T770" s="950" t="s">
        <v>29</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90"/>
      <c r="AV770" s="24"/>
      <c r="AW770" s="25"/>
      <c r="AY770" s="467">
        <f t="shared" ref="AY770" si="434">AH770</f>
        <v>0</v>
      </c>
      <c r="AZ770" s="466">
        <f>IF(AV769&lt;=設定シート!C$85,AH770,IF(AND(AV769&gt;=設定シート!E$85,AV769&lt;=設定シート!G$85),AH770*105/108,AH770))</f>
        <v>0</v>
      </c>
      <c r="BA770" s="465"/>
      <c r="BB770" s="466">
        <f t="shared" ref="BB770" si="435">IF($AL770="賃金で算定",0,INT(AY770*$AL770/100))</f>
        <v>0</v>
      </c>
      <c r="BC770" s="466">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8"/>
      <c r="P771" s="736" t="s">
        <v>39</v>
      </c>
      <c r="Q771" s="759"/>
      <c r="R771" s="736" t="s">
        <v>9</v>
      </c>
      <c r="S771" s="760"/>
      <c r="T771" s="944" t="s">
        <v>41</v>
      </c>
      <c r="U771" s="1043"/>
      <c r="V771" s="945"/>
      <c r="W771" s="946"/>
      <c r="X771" s="946"/>
      <c r="Y771" s="799"/>
      <c r="Z771" s="776"/>
      <c r="AA771" s="777"/>
      <c r="AB771" s="777"/>
      <c r="AC771" s="775"/>
      <c r="AD771" s="776"/>
      <c r="AE771" s="777"/>
      <c r="AF771" s="777"/>
      <c r="AG771" s="778"/>
      <c r="AH771" s="947">
        <f>IF(V771="賃金で算定",V772+Z772-AD772,0)</f>
        <v>0</v>
      </c>
      <c r="AI771" s="948"/>
      <c r="AJ771" s="948"/>
      <c r="AK771" s="949"/>
      <c r="AL771" s="765"/>
      <c r="AM771" s="766"/>
      <c r="AN771" s="827"/>
      <c r="AO771" s="828"/>
      <c r="AP771" s="828"/>
      <c r="AQ771" s="828"/>
      <c r="AR771" s="828"/>
      <c r="AS771" s="779"/>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7"/>
      <c r="AZ771" s="768"/>
      <c r="BA771" s="769">
        <f t="shared" ref="BA771" si="436">AN771</f>
        <v>0</v>
      </c>
      <c r="BB771" s="768"/>
      <c r="BC771" s="768"/>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8</v>
      </c>
      <c r="Q772" s="23"/>
      <c r="R772" s="11" t="s">
        <v>9</v>
      </c>
      <c r="S772" s="220"/>
      <c r="T772" s="950" t="s">
        <v>29</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90"/>
      <c r="AV772" s="24"/>
      <c r="AW772" s="25"/>
      <c r="AY772" s="467">
        <f t="shared" ref="AY772" si="437">AH772</f>
        <v>0</v>
      </c>
      <c r="AZ772" s="466">
        <f>IF(AV771&lt;=設定シート!C$85,AH772,IF(AND(AV771&gt;=設定シート!E$85,AV771&lt;=設定シート!G$85),AH772*105/108,AH772))</f>
        <v>0</v>
      </c>
      <c r="BA772" s="465"/>
      <c r="BB772" s="466">
        <f t="shared" ref="BB772" si="438">IF($AL772="賃金で算定",0,INT(AY772*$AL772/100))</f>
        <v>0</v>
      </c>
      <c r="BC772" s="466">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8"/>
      <c r="P773" s="736" t="s">
        <v>39</v>
      </c>
      <c r="Q773" s="759"/>
      <c r="R773" s="736" t="s">
        <v>9</v>
      </c>
      <c r="S773" s="760"/>
      <c r="T773" s="944" t="s">
        <v>41</v>
      </c>
      <c r="U773" s="1043"/>
      <c r="V773" s="945"/>
      <c r="W773" s="946"/>
      <c r="X773" s="946"/>
      <c r="Y773" s="799"/>
      <c r="Z773" s="776"/>
      <c r="AA773" s="777"/>
      <c r="AB773" s="777"/>
      <c r="AC773" s="775"/>
      <c r="AD773" s="776"/>
      <c r="AE773" s="777"/>
      <c r="AF773" s="777"/>
      <c r="AG773" s="778"/>
      <c r="AH773" s="947">
        <f>IF(V773="賃金で算定",V774+Z774-AD774,0)</f>
        <v>0</v>
      </c>
      <c r="AI773" s="948"/>
      <c r="AJ773" s="948"/>
      <c r="AK773" s="949"/>
      <c r="AL773" s="765"/>
      <c r="AM773" s="766"/>
      <c r="AN773" s="827"/>
      <c r="AO773" s="828"/>
      <c r="AP773" s="828"/>
      <c r="AQ773" s="828"/>
      <c r="AR773" s="828"/>
      <c r="AS773" s="779"/>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7"/>
      <c r="AZ773" s="768"/>
      <c r="BA773" s="769">
        <f t="shared" ref="BA773" si="439">AN773</f>
        <v>0</v>
      </c>
      <c r="BB773" s="768"/>
      <c r="BC773" s="768"/>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8</v>
      </c>
      <c r="Q774" s="23"/>
      <c r="R774" s="11" t="s">
        <v>9</v>
      </c>
      <c r="S774" s="220"/>
      <c r="T774" s="950" t="s">
        <v>29</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90"/>
      <c r="AV774" s="24"/>
      <c r="AW774" s="25"/>
      <c r="AY774" s="467">
        <f t="shared" ref="AY774" si="440">AH774</f>
        <v>0</v>
      </c>
      <c r="AZ774" s="466">
        <f>IF(AV773&lt;=設定シート!C$85,AH774,IF(AND(AV773&gt;=設定シート!E$85,AV773&lt;=設定シート!G$85),AH774*105/108,AH774))</f>
        <v>0</v>
      </c>
      <c r="BA774" s="465"/>
      <c r="BB774" s="466">
        <f t="shared" ref="BB774" si="441">IF($AL774="賃金で算定",0,INT(AY774*$AL774/100))</f>
        <v>0</v>
      </c>
      <c r="BC774" s="466">
        <f>IF(AY774=AZ774,BB774,AZ774*$AL774/100)</f>
        <v>0</v>
      </c>
      <c r="BL774" s="22">
        <f>IF(AY774=AZ774,0,1)</f>
        <v>0</v>
      </c>
      <c r="BM774" s="22" t="str">
        <f>IF(BL774=1,AL774,"")</f>
        <v/>
      </c>
    </row>
    <row r="775" spans="2:74" ht="18" customHeight="1">
      <c r="B775" s="839" t="s">
        <v>161</v>
      </c>
      <c r="C775" s="956"/>
      <c r="D775" s="956"/>
      <c r="E775" s="957"/>
      <c r="F775" s="1037"/>
      <c r="G775" s="965"/>
      <c r="H775" s="965"/>
      <c r="I775" s="965"/>
      <c r="J775" s="965"/>
      <c r="K775" s="965"/>
      <c r="L775" s="965"/>
      <c r="M775" s="965"/>
      <c r="N775" s="966"/>
      <c r="O775" s="839" t="s">
        <v>571</v>
      </c>
      <c r="P775" s="956"/>
      <c r="Q775" s="956"/>
      <c r="R775" s="956"/>
      <c r="S775" s="956"/>
      <c r="T775" s="956"/>
      <c r="U775" s="957"/>
      <c r="V775" s="1040">
        <f>AH775</f>
        <v>0</v>
      </c>
      <c r="W775" s="1041"/>
      <c r="X775" s="1041"/>
      <c r="Y775" s="1042"/>
      <c r="Z775" s="776"/>
      <c r="AA775" s="777"/>
      <c r="AB775" s="777"/>
      <c r="AC775" s="775"/>
      <c r="AD775" s="776"/>
      <c r="AE775" s="777"/>
      <c r="AF775" s="777"/>
      <c r="AG775" s="775"/>
      <c r="AH775" s="947">
        <f>AH757+AH759+AH761+AH763+AH765+AH767+AH769+AH771+AH773</f>
        <v>0</v>
      </c>
      <c r="AI775" s="948"/>
      <c r="AJ775" s="948"/>
      <c r="AK775" s="949"/>
      <c r="AL775" s="743"/>
      <c r="AM775" s="745"/>
      <c r="AN775" s="947">
        <f>AN757+AN759+AN761+AN763+AN765+AN767+AN769+AN771+AN773</f>
        <v>0</v>
      </c>
      <c r="AO775" s="948"/>
      <c r="AP775" s="948"/>
      <c r="AQ775" s="948"/>
      <c r="AR775" s="948"/>
      <c r="AS775" s="779"/>
      <c r="AW775" s="25"/>
      <c r="AY775" s="767"/>
      <c r="AZ775" s="784"/>
      <c r="BA775" s="785">
        <f>BA757+BA759+BA761+BA763+BA765+BA767+BA769+BA771+BA773</f>
        <v>0</v>
      </c>
      <c r="BB775" s="769">
        <f>BB758+BB760+BB762+BB764+BB766+BB768+BB770+BB772+BB774</f>
        <v>0</v>
      </c>
      <c r="BC775" s="769">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7"/>
      <c r="AM776" s="748"/>
      <c r="AN776" s="951">
        <f>BB776</f>
        <v>0</v>
      </c>
      <c r="AO776" s="930"/>
      <c r="AP776" s="930"/>
      <c r="AQ776" s="930"/>
      <c r="AR776" s="930"/>
      <c r="AS776" s="800"/>
      <c r="AW776" s="25"/>
      <c r="AY776" s="786">
        <f>AY758+AY760+AY762+AY764+AY766+AY768+AY770+AY772+AY774</f>
        <v>0</v>
      </c>
      <c r="AZ776" s="787"/>
      <c r="BA776" s="787"/>
      <c r="BB776" s="788">
        <f>BB775</f>
        <v>0</v>
      </c>
      <c r="BC776" s="789"/>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91"/>
      <c r="AM777" s="692"/>
      <c r="AN777" s="934">
        <f>BC777</f>
        <v>0</v>
      </c>
      <c r="AO777" s="935"/>
      <c r="AP777" s="935"/>
      <c r="AQ777" s="935"/>
      <c r="AR777" s="935"/>
      <c r="AS777" s="690"/>
      <c r="AU777" s="222"/>
      <c r="AW777" s="25"/>
      <c r="AY777" s="469"/>
      <c r="AZ777" s="470">
        <f>IF(AZ758+AZ760+AZ762+AZ764+AZ766+AZ768+AZ770+AZ772+AZ774=AY776,0,ROUNDDOWN(AZ758+AZ760+AZ762+AZ764+AZ766+AZ768+AZ770+AZ772+AZ774,0))</f>
        <v>0</v>
      </c>
      <c r="BA777" s="468"/>
      <c r="BB777" s="468"/>
      <c r="BC777" s="470">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43</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888</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3"/>
      <c r="AN789" s="703"/>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10</v>
      </c>
      <c r="C791" s="836"/>
      <c r="D791" s="836"/>
      <c r="E791" s="836"/>
      <c r="F791" s="836"/>
      <c r="G791" s="836"/>
      <c r="H791" s="836"/>
      <c r="I791" s="836"/>
      <c r="J791" s="840" t="s">
        <v>18</v>
      </c>
      <c r="K791" s="840"/>
      <c r="L791" s="729" t="s">
        <v>11</v>
      </c>
      <c r="M791" s="840" t="s">
        <v>19</v>
      </c>
      <c r="N791" s="840"/>
      <c r="O791" s="841" t="s">
        <v>20</v>
      </c>
      <c r="P791" s="840"/>
      <c r="Q791" s="840"/>
      <c r="R791" s="840"/>
      <c r="S791" s="840"/>
      <c r="T791" s="840"/>
      <c r="U791" s="840" t="s">
        <v>21</v>
      </c>
      <c r="V791" s="840"/>
      <c r="W791" s="840"/>
      <c r="AD791" s="11"/>
      <c r="AE791" s="11"/>
      <c r="AF791" s="11"/>
      <c r="AG791" s="11"/>
      <c r="AH791" s="11"/>
      <c r="AI791" s="11"/>
      <c r="AJ791" s="11"/>
      <c r="AL791" s="981">
        <f>$AL$9</f>
        <v>0</v>
      </c>
      <c r="AM791" s="843"/>
      <c r="AN791" s="914" t="s">
        <v>12</v>
      </c>
      <c r="AO791" s="914"/>
      <c r="AP791" s="843">
        <v>20</v>
      </c>
      <c r="AQ791" s="843"/>
      <c r="AR791" s="914" t="s">
        <v>13</v>
      </c>
      <c r="AS791" s="917"/>
      <c r="AW791" s="25"/>
    </row>
    <row r="792" spans="2:74"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44</v>
      </c>
      <c r="C795" s="891"/>
      <c r="D795" s="891"/>
      <c r="E795" s="891"/>
      <c r="F795" s="891"/>
      <c r="G795" s="891"/>
      <c r="H795" s="891"/>
      <c r="I795" s="892"/>
      <c r="J795" s="890" t="s">
        <v>14</v>
      </c>
      <c r="K795" s="891"/>
      <c r="L795" s="891"/>
      <c r="M795" s="891"/>
      <c r="N795" s="899"/>
      <c r="O795" s="902" t="s">
        <v>45</v>
      </c>
      <c r="P795" s="891"/>
      <c r="Q795" s="891"/>
      <c r="R795" s="891"/>
      <c r="S795" s="891"/>
      <c r="T795" s="891"/>
      <c r="U795" s="892"/>
      <c r="V795" s="730" t="s">
        <v>38</v>
      </c>
      <c r="W795" s="731"/>
      <c r="X795" s="731"/>
      <c r="Y795" s="905" t="s">
        <v>570</v>
      </c>
      <c r="Z795" s="905"/>
      <c r="AA795" s="905"/>
      <c r="AB795" s="905"/>
      <c r="AC795" s="905"/>
      <c r="AD795" s="905"/>
      <c r="AE795" s="905"/>
      <c r="AF795" s="905"/>
      <c r="AG795" s="905"/>
      <c r="AH795" s="905"/>
      <c r="AI795" s="731"/>
      <c r="AJ795" s="731"/>
      <c r="AK795" s="732"/>
      <c r="AL795" s="1034" t="s">
        <v>524</v>
      </c>
      <c r="AM795" s="1034"/>
      <c r="AN795" s="906" t="s">
        <v>315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15</v>
      </c>
      <c r="W796" s="1044"/>
      <c r="X796" s="1044"/>
      <c r="Y796" s="1045"/>
      <c r="Z796" s="858" t="s">
        <v>24</v>
      </c>
      <c r="AA796" s="859"/>
      <c r="AB796" s="859"/>
      <c r="AC796" s="860"/>
      <c r="AD796" s="1049" t="s">
        <v>25</v>
      </c>
      <c r="AE796" s="1050"/>
      <c r="AF796" s="1050"/>
      <c r="AG796" s="1051"/>
      <c r="AH796" s="870" t="s">
        <v>174</v>
      </c>
      <c r="AI796" s="871"/>
      <c r="AJ796" s="871"/>
      <c r="AK796" s="872"/>
      <c r="AL796" s="1035" t="s">
        <v>525</v>
      </c>
      <c r="AM796" s="1035"/>
      <c r="AN796" s="880" t="s">
        <v>27</v>
      </c>
      <c r="AO796" s="881"/>
      <c r="AP796" s="881"/>
      <c r="AQ796" s="881"/>
      <c r="AR796" s="882"/>
      <c r="AS796" s="883"/>
      <c r="AW796" s="25"/>
      <c r="AY796" s="754" t="s">
        <v>551</v>
      </c>
      <c r="AZ796" s="754" t="s">
        <v>551</v>
      </c>
      <c r="BA796" s="754" t="s">
        <v>549</v>
      </c>
      <c r="BB796" s="884" t="s">
        <v>550</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4"/>
      <c r="AZ797" s="465" t="s">
        <v>545</v>
      </c>
      <c r="BA797" s="465" t="s">
        <v>548</v>
      </c>
      <c r="BB797" s="755" t="s">
        <v>546</v>
      </c>
      <c r="BC797" s="465" t="s">
        <v>545</v>
      </c>
      <c r="BL797" s="22" t="s">
        <v>556</v>
      </c>
      <c r="BM797" s="22" t="s">
        <v>260</v>
      </c>
    </row>
    <row r="798" spans="2:74" ht="18" customHeight="1">
      <c r="B798" s="936"/>
      <c r="C798" s="937"/>
      <c r="D798" s="937"/>
      <c r="E798" s="937"/>
      <c r="F798" s="937"/>
      <c r="G798" s="937"/>
      <c r="H798" s="937"/>
      <c r="I798" s="938"/>
      <c r="J798" s="936"/>
      <c r="K798" s="937"/>
      <c r="L798" s="937"/>
      <c r="M798" s="937"/>
      <c r="N798" s="942"/>
      <c r="O798" s="758"/>
      <c r="P798" s="736" t="s">
        <v>39</v>
      </c>
      <c r="Q798" s="759"/>
      <c r="R798" s="736" t="s">
        <v>9</v>
      </c>
      <c r="S798" s="760"/>
      <c r="T798" s="944" t="s">
        <v>47</v>
      </c>
      <c r="U798" s="1043"/>
      <c r="V798" s="945"/>
      <c r="W798" s="946"/>
      <c r="X798" s="946"/>
      <c r="Y798" s="794" t="s">
        <v>16</v>
      </c>
      <c r="Z798" s="762"/>
      <c r="AA798" s="763"/>
      <c r="AB798" s="763"/>
      <c r="AC798" s="761" t="s">
        <v>16</v>
      </c>
      <c r="AD798" s="762"/>
      <c r="AE798" s="763"/>
      <c r="AF798" s="763"/>
      <c r="AG798" s="764" t="s">
        <v>16</v>
      </c>
      <c r="AH798" s="947">
        <f>IF(V798="賃金で算定",V799+Z799-AD799,0)</f>
        <v>0</v>
      </c>
      <c r="AI798" s="948"/>
      <c r="AJ798" s="948"/>
      <c r="AK798" s="949"/>
      <c r="AL798" s="765"/>
      <c r="AM798" s="766"/>
      <c r="AN798" s="827"/>
      <c r="AO798" s="828"/>
      <c r="AP798" s="828"/>
      <c r="AQ798" s="828"/>
      <c r="AR798" s="828"/>
      <c r="AS798" s="764" t="s">
        <v>16</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7"/>
      <c r="AZ798" s="768"/>
      <c r="BA798" s="769">
        <f>AN798</f>
        <v>0</v>
      </c>
      <c r="BB798" s="768"/>
      <c r="BC798" s="768"/>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8</v>
      </c>
      <c r="Q799" s="23"/>
      <c r="R799" s="11" t="s">
        <v>9</v>
      </c>
      <c r="S799" s="220"/>
      <c r="T799" s="950" t="s">
        <v>29</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90"/>
      <c r="AV799" s="24"/>
      <c r="AW799" s="25"/>
      <c r="AY799" s="467">
        <f>AH799</f>
        <v>0</v>
      </c>
      <c r="AZ799" s="466">
        <f>IF(AV798&lt;=設定シート!C$85,AH799,IF(AND(AV798&gt;=設定シート!E$85,AV798&lt;=設定シート!G$85),AH799*105/108,AH799))</f>
        <v>0</v>
      </c>
      <c r="BA799" s="465"/>
      <c r="BB799" s="466">
        <f>IF($AL799="賃金で算定",0,INT(AY799*$AL799/100))</f>
        <v>0</v>
      </c>
      <c r="BC799" s="466">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8"/>
      <c r="P800" s="736" t="s">
        <v>39</v>
      </c>
      <c r="Q800" s="759"/>
      <c r="R800" s="736" t="s">
        <v>9</v>
      </c>
      <c r="S800" s="760"/>
      <c r="T800" s="944" t="s">
        <v>41</v>
      </c>
      <c r="U800" s="1043"/>
      <c r="V800" s="945"/>
      <c r="W800" s="946"/>
      <c r="X800" s="946"/>
      <c r="Y800" s="799"/>
      <c r="Z800" s="776"/>
      <c r="AA800" s="777"/>
      <c r="AB800" s="777"/>
      <c r="AC800" s="775"/>
      <c r="AD800" s="776"/>
      <c r="AE800" s="777"/>
      <c r="AF800" s="777"/>
      <c r="AG800" s="778"/>
      <c r="AH800" s="947">
        <f>IF(V800="賃金で算定",V801+Z801-AD801,0)</f>
        <v>0</v>
      </c>
      <c r="AI800" s="948"/>
      <c r="AJ800" s="948"/>
      <c r="AK800" s="949"/>
      <c r="AL800" s="765"/>
      <c r="AM800" s="766"/>
      <c r="AN800" s="827"/>
      <c r="AO800" s="828"/>
      <c r="AP800" s="828"/>
      <c r="AQ800" s="828"/>
      <c r="AR800" s="828"/>
      <c r="AS800" s="779"/>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7"/>
      <c r="AZ800" s="768"/>
      <c r="BA800" s="769">
        <f t="shared" ref="BA800" si="442">AN800</f>
        <v>0</v>
      </c>
      <c r="BB800" s="768"/>
      <c r="BC800" s="768"/>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8</v>
      </c>
      <c r="Q801" s="23"/>
      <c r="R801" s="11" t="s">
        <v>9</v>
      </c>
      <c r="S801" s="220"/>
      <c r="T801" s="950" t="s">
        <v>29</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90"/>
      <c r="AV801" s="24"/>
      <c r="AW801" s="25"/>
      <c r="AY801" s="467">
        <f t="shared" ref="AY801" si="443">AH801</f>
        <v>0</v>
      </c>
      <c r="AZ801" s="466">
        <f>IF(AV800&lt;=設定シート!C$85,AH801,IF(AND(AV800&gt;=設定シート!E$85,AV800&lt;=設定シート!G$85),AH801*105/108,AH801))</f>
        <v>0</v>
      </c>
      <c r="BA801" s="465"/>
      <c r="BB801" s="466">
        <f t="shared" ref="BB801" si="444">IF($AL801="賃金で算定",0,INT(AY801*$AL801/100))</f>
        <v>0</v>
      </c>
      <c r="BC801" s="466">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8"/>
      <c r="P802" s="736" t="s">
        <v>39</v>
      </c>
      <c r="Q802" s="759"/>
      <c r="R802" s="736" t="s">
        <v>9</v>
      </c>
      <c r="S802" s="760"/>
      <c r="T802" s="944" t="s">
        <v>41</v>
      </c>
      <c r="U802" s="1043"/>
      <c r="V802" s="945"/>
      <c r="W802" s="946"/>
      <c r="X802" s="946"/>
      <c r="Y802" s="799"/>
      <c r="Z802" s="776"/>
      <c r="AA802" s="777"/>
      <c r="AB802" s="777"/>
      <c r="AC802" s="775"/>
      <c r="AD802" s="776"/>
      <c r="AE802" s="777"/>
      <c r="AF802" s="777"/>
      <c r="AG802" s="778"/>
      <c r="AH802" s="947">
        <f>IF(V802="賃金で算定",V803+Z803-AD803,0)</f>
        <v>0</v>
      </c>
      <c r="AI802" s="948"/>
      <c r="AJ802" s="948"/>
      <c r="AK802" s="949"/>
      <c r="AL802" s="765"/>
      <c r="AM802" s="766"/>
      <c r="AN802" s="827"/>
      <c r="AO802" s="828"/>
      <c r="AP802" s="828"/>
      <c r="AQ802" s="828"/>
      <c r="AR802" s="828"/>
      <c r="AS802" s="779"/>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7"/>
      <c r="AZ802" s="768"/>
      <c r="BA802" s="769">
        <f t="shared" ref="BA802" si="445">AN802</f>
        <v>0</v>
      </c>
      <c r="BB802" s="768"/>
      <c r="BC802" s="768"/>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8</v>
      </c>
      <c r="Q803" s="23"/>
      <c r="R803" s="11" t="s">
        <v>9</v>
      </c>
      <c r="S803" s="220"/>
      <c r="T803" s="950" t="s">
        <v>29</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90"/>
      <c r="AV803" s="24"/>
      <c r="AW803" s="25"/>
      <c r="AY803" s="467">
        <f t="shared" ref="AY803" si="446">AH803</f>
        <v>0</v>
      </c>
      <c r="AZ803" s="466">
        <f>IF(AV802&lt;=設定シート!C$85,AH803,IF(AND(AV802&gt;=設定シート!E$85,AV802&lt;=設定シート!G$85),AH803*105/108,AH803))</f>
        <v>0</v>
      </c>
      <c r="BA803" s="465"/>
      <c r="BB803" s="466">
        <f t="shared" ref="BB803" si="447">IF($AL803="賃金で算定",0,INT(AY803*$AL803/100))</f>
        <v>0</v>
      </c>
      <c r="BC803" s="466">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8"/>
      <c r="P804" s="736" t="s">
        <v>39</v>
      </c>
      <c r="Q804" s="759"/>
      <c r="R804" s="736" t="s">
        <v>9</v>
      </c>
      <c r="S804" s="760"/>
      <c r="T804" s="944" t="s">
        <v>41</v>
      </c>
      <c r="U804" s="1043"/>
      <c r="V804" s="945"/>
      <c r="W804" s="946"/>
      <c r="X804" s="946"/>
      <c r="Y804" s="29"/>
      <c r="Z804" s="782"/>
      <c r="AA804" s="688"/>
      <c r="AB804" s="688"/>
      <c r="AC804" s="21"/>
      <c r="AD804" s="782"/>
      <c r="AE804" s="688"/>
      <c r="AF804" s="688"/>
      <c r="AG804" s="783"/>
      <c r="AH804" s="947">
        <f>IF(V804="賃金で算定",V805+Z805-AD805,0)</f>
        <v>0</v>
      </c>
      <c r="AI804" s="948"/>
      <c r="AJ804" s="948"/>
      <c r="AK804" s="949"/>
      <c r="AL804" s="765"/>
      <c r="AM804" s="766"/>
      <c r="AN804" s="827"/>
      <c r="AO804" s="828"/>
      <c r="AP804" s="828"/>
      <c r="AQ804" s="828"/>
      <c r="AR804" s="828"/>
      <c r="AS804" s="779"/>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7"/>
      <c r="AZ804" s="768"/>
      <c r="BA804" s="769">
        <f t="shared" ref="BA804" si="448">AN804</f>
        <v>0</v>
      </c>
      <c r="BB804" s="768"/>
      <c r="BC804" s="768"/>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8</v>
      </c>
      <c r="Q805" s="23"/>
      <c r="R805" s="11" t="s">
        <v>9</v>
      </c>
      <c r="S805" s="220"/>
      <c r="T805" s="950" t="s">
        <v>29</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90"/>
      <c r="AV805" s="24"/>
      <c r="AW805" s="25"/>
      <c r="AY805" s="467">
        <f t="shared" ref="AY805" si="449">AH805</f>
        <v>0</v>
      </c>
      <c r="AZ805" s="466">
        <f>IF(AV804&lt;=設定シート!C$85,AH805,IF(AND(AV804&gt;=設定シート!E$85,AV804&lt;=設定シート!G$85),AH805*105/108,AH805))</f>
        <v>0</v>
      </c>
      <c r="BA805" s="465"/>
      <c r="BB805" s="466">
        <f t="shared" ref="BB805" si="450">IF($AL805="賃金で算定",0,INT(AY805*$AL805/100))</f>
        <v>0</v>
      </c>
      <c r="BC805" s="466">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8"/>
      <c r="P806" s="736" t="s">
        <v>39</v>
      </c>
      <c r="Q806" s="759"/>
      <c r="R806" s="736" t="s">
        <v>9</v>
      </c>
      <c r="S806" s="760"/>
      <c r="T806" s="944" t="s">
        <v>41</v>
      </c>
      <c r="U806" s="1043"/>
      <c r="V806" s="945"/>
      <c r="W806" s="946"/>
      <c r="X806" s="946"/>
      <c r="Y806" s="799"/>
      <c r="Z806" s="776"/>
      <c r="AA806" s="777"/>
      <c r="AB806" s="777"/>
      <c r="AC806" s="775"/>
      <c r="AD806" s="776"/>
      <c r="AE806" s="777"/>
      <c r="AF806" s="777"/>
      <c r="AG806" s="778"/>
      <c r="AH806" s="947">
        <f>IF(V806="賃金で算定",V807+Z807-AD807,0)</f>
        <v>0</v>
      </c>
      <c r="AI806" s="948"/>
      <c r="AJ806" s="948"/>
      <c r="AK806" s="949"/>
      <c r="AL806" s="765"/>
      <c r="AM806" s="766"/>
      <c r="AN806" s="827"/>
      <c r="AO806" s="828"/>
      <c r="AP806" s="828"/>
      <c r="AQ806" s="828"/>
      <c r="AR806" s="828"/>
      <c r="AS806" s="779"/>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7"/>
      <c r="AZ806" s="768"/>
      <c r="BA806" s="769">
        <f t="shared" ref="BA806" si="451">AN806</f>
        <v>0</v>
      </c>
      <c r="BB806" s="768"/>
      <c r="BC806" s="768"/>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8</v>
      </c>
      <c r="Q807" s="23"/>
      <c r="R807" s="11" t="s">
        <v>9</v>
      </c>
      <c r="S807" s="220"/>
      <c r="T807" s="950" t="s">
        <v>29</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90"/>
      <c r="AV807" s="24"/>
      <c r="AW807" s="25"/>
      <c r="AY807" s="467">
        <f t="shared" ref="AY807" si="452">AH807</f>
        <v>0</v>
      </c>
      <c r="AZ807" s="466">
        <f>IF(AV806&lt;=設定シート!C$85,AH807,IF(AND(AV806&gt;=設定シート!E$85,AV806&lt;=設定シート!G$85),AH807*105/108,AH807))</f>
        <v>0</v>
      </c>
      <c r="BA807" s="465"/>
      <c r="BB807" s="466">
        <f t="shared" ref="BB807" si="453">IF($AL807="賃金で算定",0,INT(AY807*$AL807/100))</f>
        <v>0</v>
      </c>
      <c r="BC807" s="466">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8"/>
      <c r="P808" s="736" t="s">
        <v>39</v>
      </c>
      <c r="Q808" s="759"/>
      <c r="R808" s="736" t="s">
        <v>9</v>
      </c>
      <c r="S808" s="760"/>
      <c r="T808" s="944" t="s">
        <v>41</v>
      </c>
      <c r="U808" s="1043"/>
      <c r="V808" s="945"/>
      <c r="W808" s="946"/>
      <c r="X808" s="946"/>
      <c r="Y808" s="799"/>
      <c r="Z808" s="776"/>
      <c r="AA808" s="777"/>
      <c r="AB808" s="777"/>
      <c r="AC808" s="775"/>
      <c r="AD808" s="776"/>
      <c r="AE808" s="777"/>
      <c r="AF808" s="777"/>
      <c r="AG808" s="778"/>
      <c r="AH808" s="947">
        <f>IF(V808="賃金で算定",V809+Z809-AD809,0)</f>
        <v>0</v>
      </c>
      <c r="AI808" s="948"/>
      <c r="AJ808" s="948"/>
      <c r="AK808" s="949"/>
      <c r="AL808" s="765"/>
      <c r="AM808" s="766"/>
      <c r="AN808" s="827"/>
      <c r="AO808" s="828"/>
      <c r="AP808" s="828"/>
      <c r="AQ808" s="828"/>
      <c r="AR808" s="828"/>
      <c r="AS808" s="779"/>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7"/>
      <c r="AZ808" s="768"/>
      <c r="BA808" s="769">
        <f t="shared" ref="BA808" si="454">AN808</f>
        <v>0</v>
      </c>
      <c r="BB808" s="768"/>
      <c r="BC808" s="768"/>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8</v>
      </c>
      <c r="Q809" s="23"/>
      <c r="R809" s="11" t="s">
        <v>9</v>
      </c>
      <c r="S809" s="220"/>
      <c r="T809" s="950" t="s">
        <v>29</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90"/>
      <c r="AV809" s="24"/>
      <c r="AW809" s="25"/>
      <c r="AY809" s="467">
        <f t="shared" ref="AY809" si="455">AH809</f>
        <v>0</v>
      </c>
      <c r="AZ809" s="466">
        <f>IF(AV808&lt;=設定シート!C$85,AH809,IF(AND(AV808&gt;=設定シート!E$85,AV808&lt;=設定シート!G$85),AH809*105/108,AH809))</f>
        <v>0</v>
      </c>
      <c r="BA809" s="465"/>
      <c r="BB809" s="466">
        <f t="shared" ref="BB809" si="456">IF($AL809="賃金で算定",0,INT(AY809*$AL809/100))</f>
        <v>0</v>
      </c>
      <c r="BC809" s="466">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8"/>
      <c r="P810" s="736" t="s">
        <v>39</v>
      </c>
      <c r="Q810" s="759"/>
      <c r="R810" s="736" t="s">
        <v>9</v>
      </c>
      <c r="S810" s="760"/>
      <c r="T810" s="944" t="s">
        <v>41</v>
      </c>
      <c r="U810" s="1043"/>
      <c r="V810" s="945"/>
      <c r="W810" s="946"/>
      <c r="X810" s="946"/>
      <c r="Y810" s="799"/>
      <c r="Z810" s="776"/>
      <c r="AA810" s="777"/>
      <c r="AB810" s="777"/>
      <c r="AC810" s="775"/>
      <c r="AD810" s="776"/>
      <c r="AE810" s="777"/>
      <c r="AF810" s="777"/>
      <c r="AG810" s="778"/>
      <c r="AH810" s="947">
        <f>IF(V810="賃金で算定",V811+Z811-AD811,0)</f>
        <v>0</v>
      </c>
      <c r="AI810" s="948"/>
      <c r="AJ810" s="948"/>
      <c r="AK810" s="949"/>
      <c r="AL810" s="765"/>
      <c r="AM810" s="766"/>
      <c r="AN810" s="827"/>
      <c r="AO810" s="828"/>
      <c r="AP810" s="828"/>
      <c r="AQ810" s="828"/>
      <c r="AR810" s="828"/>
      <c r="AS810" s="779"/>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7"/>
      <c r="AZ810" s="768"/>
      <c r="BA810" s="769">
        <f t="shared" ref="BA810" si="457">AN810</f>
        <v>0</v>
      </c>
      <c r="BB810" s="768"/>
      <c r="BC810" s="768"/>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8</v>
      </c>
      <c r="Q811" s="23"/>
      <c r="R811" s="11" t="s">
        <v>9</v>
      </c>
      <c r="S811" s="220"/>
      <c r="T811" s="950" t="s">
        <v>29</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90"/>
      <c r="AV811" s="24"/>
      <c r="AW811" s="25"/>
      <c r="AY811" s="467">
        <f t="shared" ref="AY811" si="458">AH811</f>
        <v>0</v>
      </c>
      <c r="AZ811" s="466">
        <f>IF(AV810&lt;=設定シート!C$85,AH811,IF(AND(AV810&gt;=設定シート!E$85,AV810&lt;=設定シート!G$85),AH811*105/108,AH811))</f>
        <v>0</v>
      </c>
      <c r="BA811" s="465"/>
      <c r="BB811" s="466">
        <f t="shared" ref="BB811" si="459">IF($AL811="賃金で算定",0,INT(AY811*$AL811/100))</f>
        <v>0</v>
      </c>
      <c r="BC811" s="466">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8"/>
      <c r="P812" s="736" t="s">
        <v>39</v>
      </c>
      <c r="Q812" s="759"/>
      <c r="R812" s="736" t="s">
        <v>9</v>
      </c>
      <c r="S812" s="760"/>
      <c r="T812" s="944" t="s">
        <v>41</v>
      </c>
      <c r="U812" s="1043"/>
      <c r="V812" s="945"/>
      <c r="W812" s="946"/>
      <c r="X812" s="946"/>
      <c r="Y812" s="799"/>
      <c r="Z812" s="776"/>
      <c r="AA812" s="777"/>
      <c r="AB812" s="777"/>
      <c r="AC812" s="775"/>
      <c r="AD812" s="776"/>
      <c r="AE812" s="777"/>
      <c r="AF812" s="777"/>
      <c r="AG812" s="778"/>
      <c r="AH812" s="947">
        <f>IF(V812="賃金で算定",V813+Z813-AD813,0)</f>
        <v>0</v>
      </c>
      <c r="AI812" s="948"/>
      <c r="AJ812" s="948"/>
      <c r="AK812" s="949"/>
      <c r="AL812" s="765"/>
      <c r="AM812" s="766"/>
      <c r="AN812" s="827"/>
      <c r="AO812" s="828"/>
      <c r="AP812" s="828"/>
      <c r="AQ812" s="828"/>
      <c r="AR812" s="828"/>
      <c r="AS812" s="779"/>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7"/>
      <c r="AZ812" s="768"/>
      <c r="BA812" s="769">
        <f t="shared" ref="BA812" si="460">AN812</f>
        <v>0</v>
      </c>
      <c r="BB812" s="768"/>
      <c r="BC812" s="768"/>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8</v>
      </c>
      <c r="Q813" s="23"/>
      <c r="R813" s="11" t="s">
        <v>9</v>
      </c>
      <c r="S813" s="220"/>
      <c r="T813" s="950" t="s">
        <v>29</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90"/>
      <c r="AV813" s="24"/>
      <c r="AW813" s="25"/>
      <c r="AY813" s="467">
        <f t="shared" ref="AY813" si="461">AH813</f>
        <v>0</v>
      </c>
      <c r="AZ813" s="466">
        <f>IF(AV812&lt;=設定シート!C$85,AH813,IF(AND(AV812&gt;=設定シート!E$85,AV812&lt;=設定シート!G$85),AH813*105/108,AH813))</f>
        <v>0</v>
      </c>
      <c r="BA813" s="465"/>
      <c r="BB813" s="466">
        <f t="shared" ref="BB813" si="462">IF($AL813="賃金で算定",0,INT(AY813*$AL813/100))</f>
        <v>0</v>
      </c>
      <c r="BC813" s="466">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8"/>
      <c r="P814" s="736" t="s">
        <v>39</v>
      </c>
      <c r="Q814" s="759"/>
      <c r="R814" s="736" t="s">
        <v>9</v>
      </c>
      <c r="S814" s="760"/>
      <c r="T814" s="944" t="s">
        <v>41</v>
      </c>
      <c r="U814" s="1043"/>
      <c r="V814" s="945"/>
      <c r="W814" s="946"/>
      <c r="X814" s="946"/>
      <c r="Y814" s="799"/>
      <c r="Z814" s="776"/>
      <c r="AA814" s="777"/>
      <c r="AB814" s="777"/>
      <c r="AC814" s="775"/>
      <c r="AD814" s="776"/>
      <c r="AE814" s="777"/>
      <c r="AF814" s="777"/>
      <c r="AG814" s="778"/>
      <c r="AH814" s="947">
        <f>IF(V814="賃金で算定",V815+Z815-AD815,0)</f>
        <v>0</v>
      </c>
      <c r="AI814" s="948"/>
      <c r="AJ814" s="948"/>
      <c r="AK814" s="949"/>
      <c r="AL814" s="765"/>
      <c r="AM814" s="766"/>
      <c r="AN814" s="827"/>
      <c r="AO814" s="828"/>
      <c r="AP814" s="828"/>
      <c r="AQ814" s="828"/>
      <c r="AR814" s="828"/>
      <c r="AS814" s="779"/>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7"/>
      <c r="AZ814" s="768"/>
      <c r="BA814" s="769">
        <f t="shared" ref="BA814" si="463">AN814</f>
        <v>0</v>
      </c>
      <c r="BB814" s="768"/>
      <c r="BC814" s="768"/>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8</v>
      </c>
      <c r="Q815" s="23"/>
      <c r="R815" s="11" t="s">
        <v>9</v>
      </c>
      <c r="S815" s="220"/>
      <c r="T815" s="950" t="s">
        <v>29</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90"/>
      <c r="AV815" s="24"/>
      <c r="AW815" s="25"/>
      <c r="AY815" s="467">
        <f t="shared" ref="AY815" si="464">AH815</f>
        <v>0</v>
      </c>
      <c r="AZ815" s="466">
        <f>IF(AV814&lt;=設定シート!C$85,AH815,IF(AND(AV814&gt;=設定シート!E$85,AV814&lt;=設定シート!G$85),AH815*105/108,AH815))</f>
        <v>0</v>
      </c>
      <c r="BA815" s="465"/>
      <c r="BB815" s="466">
        <f t="shared" ref="BB815" si="465">IF($AL815="賃金で算定",0,INT(AY815*$AL815/100))</f>
        <v>0</v>
      </c>
      <c r="BC815" s="466">
        <f>IF(AY815=AZ815,BB815,AZ815*$AL815/100)</f>
        <v>0</v>
      </c>
      <c r="BL815" s="22">
        <f>IF(AY815=AZ815,0,1)</f>
        <v>0</v>
      </c>
      <c r="BM815" s="22" t="str">
        <f>IF(BL815=1,AL815,"")</f>
        <v/>
      </c>
    </row>
    <row r="816" spans="2:74" ht="18" customHeight="1">
      <c r="B816" s="839" t="s">
        <v>901</v>
      </c>
      <c r="C816" s="956"/>
      <c r="D816" s="956"/>
      <c r="E816" s="957"/>
      <c r="F816" s="1037"/>
      <c r="G816" s="965"/>
      <c r="H816" s="965"/>
      <c r="I816" s="965"/>
      <c r="J816" s="965"/>
      <c r="K816" s="965"/>
      <c r="L816" s="965"/>
      <c r="M816" s="965"/>
      <c r="N816" s="966"/>
      <c r="O816" s="839" t="s">
        <v>900</v>
      </c>
      <c r="P816" s="956"/>
      <c r="Q816" s="956"/>
      <c r="R816" s="956"/>
      <c r="S816" s="956"/>
      <c r="T816" s="956"/>
      <c r="U816" s="957"/>
      <c r="V816" s="1040">
        <f>AH816</f>
        <v>0</v>
      </c>
      <c r="W816" s="1041"/>
      <c r="X816" s="1041"/>
      <c r="Y816" s="1042"/>
      <c r="Z816" s="776"/>
      <c r="AA816" s="777"/>
      <c r="AB816" s="777"/>
      <c r="AC816" s="775"/>
      <c r="AD816" s="776"/>
      <c r="AE816" s="777"/>
      <c r="AF816" s="777"/>
      <c r="AG816" s="775"/>
      <c r="AH816" s="947">
        <f>AH798+AH800+AH802+AH804+AH806+AH808+AH810+AH812+AH814</f>
        <v>0</v>
      </c>
      <c r="AI816" s="948"/>
      <c r="AJ816" s="948"/>
      <c r="AK816" s="949"/>
      <c r="AL816" s="743"/>
      <c r="AM816" s="745"/>
      <c r="AN816" s="947">
        <f>AN798+AN800+AN802+AN804+AN806+AN808+AN810+AN812+AN814</f>
        <v>0</v>
      </c>
      <c r="AO816" s="948"/>
      <c r="AP816" s="948"/>
      <c r="AQ816" s="948"/>
      <c r="AR816" s="948"/>
      <c r="AS816" s="779"/>
      <c r="AW816" s="25"/>
      <c r="AY816" s="767"/>
      <c r="AZ816" s="784"/>
      <c r="BA816" s="785">
        <f>BA798+BA800+BA802+BA804+BA806+BA808+BA810+BA812+BA814</f>
        <v>0</v>
      </c>
      <c r="BB816" s="769">
        <f>BB799+BB801+BB803+BB805+BB807+BB809+BB811+BB813+BB815</f>
        <v>0</v>
      </c>
      <c r="BC816" s="769">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7"/>
      <c r="AM817" s="748"/>
      <c r="AN817" s="951">
        <f>BB817</f>
        <v>0</v>
      </c>
      <c r="AO817" s="930"/>
      <c r="AP817" s="930"/>
      <c r="AQ817" s="930"/>
      <c r="AR817" s="930"/>
      <c r="AS817" s="800"/>
      <c r="AW817" s="25"/>
      <c r="AY817" s="786">
        <f>AY799+AY801+AY803+AY805+AY807+AY809+AY811+AY813+AY815</f>
        <v>0</v>
      </c>
      <c r="AZ817" s="787"/>
      <c r="BA817" s="787"/>
      <c r="BB817" s="788">
        <f>BB816</f>
        <v>0</v>
      </c>
      <c r="BC817" s="789"/>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91"/>
      <c r="AM818" s="692"/>
      <c r="AN818" s="934">
        <f>BC818</f>
        <v>0</v>
      </c>
      <c r="AO818" s="935"/>
      <c r="AP818" s="935"/>
      <c r="AQ818" s="935"/>
      <c r="AR818" s="935"/>
      <c r="AS818" s="690"/>
      <c r="AU818" s="222"/>
      <c r="AW818" s="25"/>
      <c r="AY818" s="469"/>
      <c r="AZ818" s="470">
        <f>IF(AZ799+AZ801+AZ803+AZ805+AZ807+AZ809+AZ811+AZ813+AZ815=AY817,0,ROUNDDOWN(AZ799+AZ801+AZ803+AZ805+AZ807+AZ809+AZ811+AZ813+AZ815,0))</f>
        <v>0</v>
      </c>
      <c r="BA818" s="468"/>
      <c r="BB818" s="468"/>
      <c r="BC818" s="470">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43</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888</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3"/>
      <c r="AN830" s="703"/>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10</v>
      </c>
      <c r="C832" s="836"/>
      <c r="D832" s="836"/>
      <c r="E832" s="836"/>
      <c r="F832" s="836"/>
      <c r="G832" s="836"/>
      <c r="H832" s="836"/>
      <c r="I832" s="836"/>
      <c r="J832" s="840" t="s">
        <v>18</v>
      </c>
      <c r="K832" s="840"/>
      <c r="L832" s="729" t="s">
        <v>11</v>
      </c>
      <c r="M832" s="840" t="s">
        <v>19</v>
      </c>
      <c r="N832" s="840"/>
      <c r="O832" s="841" t="s">
        <v>20</v>
      </c>
      <c r="P832" s="840"/>
      <c r="Q832" s="840"/>
      <c r="R832" s="840"/>
      <c r="S832" s="840"/>
      <c r="T832" s="840"/>
      <c r="U832" s="840" t="s">
        <v>21</v>
      </c>
      <c r="V832" s="840"/>
      <c r="W832" s="840"/>
      <c r="AD832" s="11"/>
      <c r="AE832" s="11"/>
      <c r="AF832" s="11"/>
      <c r="AG832" s="11"/>
      <c r="AH832" s="11"/>
      <c r="AI832" s="11"/>
      <c r="AJ832" s="11"/>
      <c r="AL832" s="981">
        <f>$AL$9</f>
        <v>0</v>
      </c>
      <c r="AM832" s="843"/>
      <c r="AN832" s="914" t="s">
        <v>12</v>
      </c>
      <c r="AO832" s="914"/>
      <c r="AP832" s="843">
        <v>21</v>
      </c>
      <c r="AQ832" s="843"/>
      <c r="AR832" s="914" t="s">
        <v>13</v>
      </c>
      <c r="AS832" s="917"/>
      <c r="AW832" s="25"/>
    </row>
    <row r="833" spans="2:74"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44</v>
      </c>
      <c r="C836" s="891"/>
      <c r="D836" s="891"/>
      <c r="E836" s="891"/>
      <c r="F836" s="891"/>
      <c r="G836" s="891"/>
      <c r="H836" s="891"/>
      <c r="I836" s="892"/>
      <c r="J836" s="890" t="s">
        <v>14</v>
      </c>
      <c r="K836" s="891"/>
      <c r="L836" s="891"/>
      <c r="M836" s="891"/>
      <c r="N836" s="899"/>
      <c r="O836" s="902" t="s">
        <v>45</v>
      </c>
      <c r="P836" s="891"/>
      <c r="Q836" s="891"/>
      <c r="R836" s="891"/>
      <c r="S836" s="891"/>
      <c r="T836" s="891"/>
      <c r="U836" s="892"/>
      <c r="V836" s="730" t="s">
        <v>38</v>
      </c>
      <c r="W836" s="731"/>
      <c r="X836" s="731"/>
      <c r="Y836" s="905" t="s">
        <v>570</v>
      </c>
      <c r="Z836" s="905"/>
      <c r="AA836" s="905"/>
      <c r="AB836" s="905"/>
      <c r="AC836" s="905"/>
      <c r="AD836" s="905"/>
      <c r="AE836" s="905"/>
      <c r="AF836" s="905"/>
      <c r="AG836" s="905"/>
      <c r="AH836" s="905"/>
      <c r="AI836" s="731"/>
      <c r="AJ836" s="731"/>
      <c r="AK836" s="732"/>
      <c r="AL836" s="1034" t="s">
        <v>524</v>
      </c>
      <c r="AM836" s="1034"/>
      <c r="AN836" s="906" t="s">
        <v>315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15</v>
      </c>
      <c r="W837" s="1044"/>
      <c r="X837" s="1044"/>
      <c r="Y837" s="1045"/>
      <c r="Z837" s="858" t="s">
        <v>24</v>
      </c>
      <c r="AA837" s="859"/>
      <c r="AB837" s="859"/>
      <c r="AC837" s="860"/>
      <c r="AD837" s="1049" t="s">
        <v>25</v>
      </c>
      <c r="AE837" s="1050"/>
      <c r="AF837" s="1050"/>
      <c r="AG837" s="1051"/>
      <c r="AH837" s="870" t="s">
        <v>174</v>
      </c>
      <c r="AI837" s="871"/>
      <c r="AJ837" s="871"/>
      <c r="AK837" s="872"/>
      <c r="AL837" s="1035" t="s">
        <v>525</v>
      </c>
      <c r="AM837" s="1035"/>
      <c r="AN837" s="880" t="s">
        <v>27</v>
      </c>
      <c r="AO837" s="881"/>
      <c r="AP837" s="881"/>
      <c r="AQ837" s="881"/>
      <c r="AR837" s="882"/>
      <c r="AS837" s="883"/>
      <c r="AW837" s="25"/>
      <c r="AY837" s="754" t="s">
        <v>551</v>
      </c>
      <c r="AZ837" s="754" t="s">
        <v>551</v>
      </c>
      <c r="BA837" s="754" t="s">
        <v>549</v>
      </c>
      <c r="BB837" s="884" t="s">
        <v>550</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4"/>
      <c r="AZ838" s="465" t="s">
        <v>545</v>
      </c>
      <c r="BA838" s="465" t="s">
        <v>548</v>
      </c>
      <c r="BB838" s="755" t="s">
        <v>546</v>
      </c>
      <c r="BC838" s="465" t="s">
        <v>545</v>
      </c>
      <c r="BL838" s="22" t="s">
        <v>556</v>
      </c>
      <c r="BM838" s="22" t="s">
        <v>260</v>
      </c>
    </row>
    <row r="839" spans="2:74" ht="18" customHeight="1">
      <c r="B839" s="936"/>
      <c r="C839" s="937"/>
      <c r="D839" s="937"/>
      <c r="E839" s="937"/>
      <c r="F839" s="937"/>
      <c r="G839" s="937"/>
      <c r="H839" s="937"/>
      <c r="I839" s="938"/>
      <c r="J839" s="936"/>
      <c r="K839" s="937"/>
      <c r="L839" s="937"/>
      <c r="M839" s="937"/>
      <c r="N839" s="942"/>
      <c r="O839" s="758"/>
      <c r="P839" s="736" t="s">
        <v>39</v>
      </c>
      <c r="Q839" s="759"/>
      <c r="R839" s="736" t="s">
        <v>9</v>
      </c>
      <c r="S839" s="760"/>
      <c r="T839" s="944" t="s">
        <v>47</v>
      </c>
      <c r="U839" s="1043"/>
      <c r="V839" s="945"/>
      <c r="W839" s="946"/>
      <c r="X839" s="946"/>
      <c r="Y839" s="794" t="s">
        <v>16</v>
      </c>
      <c r="Z839" s="762"/>
      <c r="AA839" s="763"/>
      <c r="AB839" s="763"/>
      <c r="AC839" s="761" t="s">
        <v>16</v>
      </c>
      <c r="AD839" s="762"/>
      <c r="AE839" s="763"/>
      <c r="AF839" s="763"/>
      <c r="AG839" s="764" t="s">
        <v>16</v>
      </c>
      <c r="AH839" s="947">
        <f>IF(V839="賃金で算定",V840+Z840-AD840,0)</f>
        <v>0</v>
      </c>
      <c r="AI839" s="948"/>
      <c r="AJ839" s="948"/>
      <c r="AK839" s="949"/>
      <c r="AL839" s="765"/>
      <c r="AM839" s="766"/>
      <c r="AN839" s="827"/>
      <c r="AO839" s="828"/>
      <c r="AP839" s="828"/>
      <c r="AQ839" s="828"/>
      <c r="AR839" s="828"/>
      <c r="AS839" s="764" t="s">
        <v>16</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7"/>
      <c r="AZ839" s="768"/>
      <c r="BA839" s="769">
        <f>AN839</f>
        <v>0</v>
      </c>
      <c r="BB839" s="768"/>
      <c r="BC839" s="768"/>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8</v>
      </c>
      <c r="Q840" s="23"/>
      <c r="R840" s="11" t="s">
        <v>9</v>
      </c>
      <c r="S840" s="220"/>
      <c r="T840" s="950" t="s">
        <v>29</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90"/>
      <c r="AV840" s="24"/>
      <c r="AW840" s="25"/>
      <c r="AY840" s="467">
        <f>AH840</f>
        <v>0</v>
      </c>
      <c r="AZ840" s="466">
        <f>IF(AV839&lt;=設定シート!C$85,AH840,IF(AND(AV839&gt;=設定シート!E$85,AV839&lt;=設定シート!G$85),AH840*105/108,AH840))</f>
        <v>0</v>
      </c>
      <c r="BA840" s="465"/>
      <c r="BB840" s="466">
        <f>IF($AL840="賃金で算定",0,INT(AY840*$AL840/100))</f>
        <v>0</v>
      </c>
      <c r="BC840" s="466">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8"/>
      <c r="P841" s="736" t="s">
        <v>39</v>
      </c>
      <c r="Q841" s="759"/>
      <c r="R841" s="736" t="s">
        <v>9</v>
      </c>
      <c r="S841" s="760"/>
      <c r="T841" s="944" t="s">
        <v>41</v>
      </c>
      <c r="U841" s="1043"/>
      <c r="V841" s="945"/>
      <c r="W841" s="946"/>
      <c r="X841" s="946"/>
      <c r="Y841" s="799"/>
      <c r="Z841" s="776"/>
      <c r="AA841" s="777"/>
      <c r="AB841" s="777"/>
      <c r="AC841" s="775"/>
      <c r="AD841" s="776"/>
      <c r="AE841" s="777"/>
      <c r="AF841" s="777"/>
      <c r="AG841" s="778"/>
      <c r="AH841" s="947">
        <f>IF(V841="賃金で算定",V842+Z842-AD842,0)</f>
        <v>0</v>
      </c>
      <c r="AI841" s="948"/>
      <c r="AJ841" s="948"/>
      <c r="AK841" s="949"/>
      <c r="AL841" s="765"/>
      <c r="AM841" s="766"/>
      <c r="AN841" s="827"/>
      <c r="AO841" s="828"/>
      <c r="AP841" s="828"/>
      <c r="AQ841" s="828"/>
      <c r="AR841" s="828"/>
      <c r="AS841" s="779"/>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7"/>
      <c r="AZ841" s="768"/>
      <c r="BA841" s="769">
        <f t="shared" ref="BA841" si="466">AN841</f>
        <v>0</v>
      </c>
      <c r="BB841" s="768"/>
      <c r="BC841" s="768"/>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8</v>
      </c>
      <c r="Q842" s="23"/>
      <c r="R842" s="11" t="s">
        <v>9</v>
      </c>
      <c r="S842" s="220"/>
      <c r="T842" s="950" t="s">
        <v>29</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90"/>
      <c r="AV842" s="24"/>
      <c r="AW842" s="25"/>
      <c r="AY842" s="467">
        <f t="shared" ref="AY842" si="467">AH842</f>
        <v>0</v>
      </c>
      <c r="AZ842" s="466">
        <f>IF(AV841&lt;=設定シート!C$85,AH842,IF(AND(AV841&gt;=設定シート!E$85,AV841&lt;=設定シート!G$85),AH842*105/108,AH842))</f>
        <v>0</v>
      </c>
      <c r="BA842" s="465"/>
      <c r="BB842" s="466">
        <f t="shared" ref="BB842" si="468">IF($AL842="賃金で算定",0,INT(AY842*$AL842/100))</f>
        <v>0</v>
      </c>
      <c r="BC842" s="466">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8"/>
      <c r="P843" s="736" t="s">
        <v>39</v>
      </c>
      <c r="Q843" s="759"/>
      <c r="R843" s="736" t="s">
        <v>9</v>
      </c>
      <c r="S843" s="760"/>
      <c r="T843" s="944" t="s">
        <v>41</v>
      </c>
      <c r="U843" s="1043"/>
      <c r="V843" s="945"/>
      <c r="W843" s="946"/>
      <c r="X843" s="946"/>
      <c r="Y843" s="799"/>
      <c r="Z843" s="776"/>
      <c r="AA843" s="777"/>
      <c r="AB843" s="777"/>
      <c r="AC843" s="775"/>
      <c r="AD843" s="776"/>
      <c r="AE843" s="777"/>
      <c r="AF843" s="777"/>
      <c r="AG843" s="778"/>
      <c r="AH843" s="947">
        <f>IF(V843="賃金で算定",V844+Z844-AD844,0)</f>
        <v>0</v>
      </c>
      <c r="AI843" s="948"/>
      <c r="AJ843" s="948"/>
      <c r="AK843" s="949"/>
      <c r="AL843" s="765"/>
      <c r="AM843" s="766"/>
      <c r="AN843" s="827"/>
      <c r="AO843" s="828"/>
      <c r="AP843" s="828"/>
      <c r="AQ843" s="828"/>
      <c r="AR843" s="828"/>
      <c r="AS843" s="779"/>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7"/>
      <c r="AZ843" s="768"/>
      <c r="BA843" s="769">
        <f t="shared" ref="BA843" si="469">AN843</f>
        <v>0</v>
      </c>
      <c r="BB843" s="768"/>
      <c r="BC843" s="768"/>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8</v>
      </c>
      <c r="Q844" s="23"/>
      <c r="R844" s="11" t="s">
        <v>9</v>
      </c>
      <c r="S844" s="220"/>
      <c r="T844" s="950" t="s">
        <v>29</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90"/>
      <c r="AV844" s="24"/>
      <c r="AW844" s="25"/>
      <c r="AY844" s="467">
        <f t="shared" ref="AY844" si="470">AH844</f>
        <v>0</v>
      </c>
      <c r="AZ844" s="466">
        <f>IF(AV843&lt;=設定シート!C$85,AH844,IF(AND(AV843&gt;=設定シート!E$85,AV843&lt;=設定シート!G$85),AH844*105/108,AH844))</f>
        <v>0</v>
      </c>
      <c r="BA844" s="465"/>
      <c r="BB844" s="466">
        <f t="shared" ref="BB844" si="471">IF($AL844="賃金で算定",0,INT(AY844*$AL844/100))</f>
        <v>0</v>
      </c>
      <c r="BC844" s="466">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8"/>
      <c r="P845" s="736" t="s">
        <v>39</v>
      </c>
      <c r="Q845" s="759"/>
      <c r="R845" s="736" t="s">
        <v>9</v>
      </c>
      <c r="S845" s="760"/>
      <c r="T845" s="944" t="s">
        <v>41</v>
      </c>
      <c r="U845" s="1043"/>
      <c r="V845" s="945"/>
      <c r="W845" s="946"/>
      <c r="X845" s="946"/>
      <c r="Y845" s="29"/>
      <c r="Z845" s="782"/>
      <c r="AA845" s="688"/>
      <c r="AB845" s="688"/>
      <c r="AC845" s="21"/>
      <c r="AD845" s="782"/>
      <c r="AE845" s="688"/>
      <c r="AF845" s="688"/>
      <c r="AG845" s="783"/>
      <c r="AH845" s="947">
        <f>IF(V845="賃金で算定",V846+Z846-AD846,0)</f>
        <v>0</v>
      </c>
      <c r="AI845" s="948"/>
      <c r="AJ845" s="948"/>
      <c r="AK845" s="949"/>
      <c r="AL845" s="765"/>
      <c r="AM845" s="766"/>
      <c r="AN845" s="827"/>
      <c r="AO845" s="828"/>
      <c r="AP845" s="828"/>
      <c r="AQ845" s="828"/>
      <c r="AR845" s="828"/>
      <c r="AS845" s="779"/>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7"/>
      <c r="AZ845" s="768"/>
      <c r="BA845" s="769">
        <f t="shared" ref="BA845" si="472">AN845</f>
        <v>0</v>
      </c>
      <c r="BB845" s="768"/>
      <c r="BC845" s="768"/>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8</v>
      </c>
      <c r="Q846" s="23"/>
      <c r="R846" s="11" t="s">
        <v>9</v>
      </c>
      <c r="S846" s="220"/>
      <c r="T846" s="950" t="s">
        <v>29</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90"/>
      <c r="AV846" s="24"/>
      <c r="AW846" s="25"/>
      <c r="AY846" s="467">
        <f t="shared" ref="AY846" si="473">AH846</f>
        <v>0</v>
      </c>
      <c r="AZ846" s="466">
        <f>IF(AV845&lt;=設定シート!C$85,AH846,IF(AND(AV845&gt;=設定シート!E$85,AV845&lt;=設定シート!G$85),AH846*105/108,AH846))</f>
        <v>0</v>
      </c>
      <c r="BA846" s="465"/>
      <c r="BB846" s="466">
        <f t="shared" ref="BB846" si="474">IF($AL846="賃金で算定",0,INT(AY846*$AL846/100))</f>
        <v>0</v>
      </c>
      <c r="BC846" s="466">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8"/>
      <c r="P847" s="736" t="s">
        <v>39</v>
      </c>
      <c r="Q847" s="759"/>
      <c r="R847" s="736" t="s">
        <v>9</v>
      </c>
      <c r="S847" s="760"/>
      <c r="T847" s="944" t="s">
        <v>41</v>
      </c>
      <c r="U847" s="1043"/>
      <c r="V847" s="945"/>
      <c r="W847" s="946"/>
      <c r="X847" s="946"/>
      <c r="Y847" s="799"/>
      <c r="Z847" s="776"/>
      <c r="AA847" s="777"/>
      <c r="AB847" s="777"/>
      <c r="AC847" s="775"/>
      <c r="AD847" s="776"/>
      <c r="AE847" s="777"/>
      <c r="AF847" s="777"/>
      <c r="AG847" s="778"/>
      <c r="AH847" s="947">
        <f>IF(V847="賃金で算定",V848+Z848-AD848,0)</f>
        <v>0</v>
      </c>
      <c r="AI847" s="948"/>
      <c r="AJ847" s="948"/>
      <c r="AK847" s="949"/>
      <c r="AL847" s="765"/>
      <c r="AM847" s="766"/>
      <c r="AN847" s="827"/>
      <c r="AO847" s="828"/>
      <c r="AP847" s="828"/>
      <c r="AQ847" s="828"/>
      <c r="AR847" s="828"/>
      <c r="AS847" s="779"/>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7"/>
      <c r="AZ847" s="768"/>
      <c r="BA847" s="769">
        <f t="shared" ref="BA847" si="475">AN847</f>
        <v>0</v>
      </c>
      <c r="BB847" s="768"/>
      <c r="BC847" s="768"/>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8</v>
      </c>
      <c r="Q848" s="23"/>
      <c r="R848" s="11" t="s">
        <v>9</v>
      </c>
      <c r="S848" s="220"/>
      <c r="T848" s="950" t="s">
        <v>29</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90"/>
      <c r="AV848" s="24"/>
      <c r="AW848" s="25"/>
      <c r="AY848" s="467">
        <f t="shared" ref="AY848" si="476">AH848</f>
        <v>0</v>
      </c>
      <c r="AZ848" s="466">
        <f>IF(AV847&lt;=設定シート!C$85,AH848,IF(AND(AV847&gt;=設定シート!E$85,AV847&lt;=設定シート!G$85),AH848*105/108,AH848))</f>
        <v>0</v>
      </c>
      <c r="BA848" s="465"/>
      <c r="BB848" s="466">
        <f t="shared" ref="BB848" si="477">IF($AL848="賃金で算定",0,INT(AY848*$AL848/100))</f>
        <v>0</v>
      </c>
      <c r="BC848" s="466">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8"/>
      <c r="P849" s="736" t="s">
        <v>39</v>
      </c>
      <c r="Q849" s="759"/>
      <c r="R849" s="736" t="s">
        <v>9</v>
      </c>
      <c r="S849" s="760"/>
      <c r="T849" s="944" t="s">
        <v>41</v>
      </c>
      <c r="U849" s="1043"/>
      <c r="V849" s="945"/>
      <c r="W849" s="946"/>
      <c r="X849" s="946"/>
      <c r="Y849" s="799"/>
      <c r="Z849" s="776"/>
      <c r="AA849" s="777"/>
      <c r="AB849" s="777"/>
      <c r="AC849" s="775"/>
      <c r="AD849" s="776"/>
      <c r="AE849" s="777"/>
      <c r="AF849" s="777"/>
      <c r="AG849" s="778"/>
      <c r="AH849" s="947">
        <f>IF(V849="賃金で算定",V850+Z850-AD850,0)</f>
        <v>0</v>
      </c>
      <c r="AI849" s="948"/>
      <c r="AJ849" s="948"/>
      <c r="AK849" s="949"/>
      <c r="AL849" s="765"/>
      <c r="AM849" s="766"/>
      <c r="AN849" s="827"/>
      <c r="AO849" s="828"/>
      <c r="AP849" s="828"/>
      <c r="AQ849" s="828"/>
      <c r="AR849" s="828"/>
      <c r="AS849" s="779"/>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7"/>
      <c r="AZ849" s="768"/>
      <c r="BA849" s="769">
        <f t="shared" ref="BA849" si="478">AN849</f>
        <v>0</v>
      </c>
      <c r="BB849" s="768"/>
      <c r="BC849" s="768"/>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8</v>
      </c>
      <c r="Q850" s="23"/>
      <c r="R850" s="11" t="s">
        <v>9</v>
      </c>
      <c r="S850" s="220"/>
      <c r="T850" s="950" t="s">
        <v>29</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90"/>
      <c r="AV850" s="24"/>
      <c r="AW850" s="25"/>
      <c r="AY850" s="467">
        <f t="shared" ref="AY850" si="479">AH850</f>
        <v>0</v>
      </c>
      <c r="AZ850" s="466">
        <f>IF(AV849&lt;=設定シート!C$85,AH850,IF(AND(AV849&gt;=設定シート!E$85,AV849&lt;=設定シート!G$85),AH850*105/108,AH850))</f>
        <v>0</v>
      </c>
      <c r="BA850" s="465"/>
      <c r="BB850" s="466">
        <f t="shared" ref="BB850" si="480">IF($AL850="賃金で算定",0,INT(AY850*$AL850/100))</f>
        <v>0</v>
      </c>
      <c r="BC850" s="466">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8"/>
      <c r="P851" s="736" t="s">
        <v>39</v>
      </c>
      <c r="Q851" s="759"/>
      <c r="R851" s="736" t="s">
        <v>9</v>
      </c>
      <c r="S851" s="760"/>
      <c r="T851" s="944" t="s">
        <v>41</v>
      </c>
      <c r="U851" s="1043"/>
      <c r="V851" s="945"/>
      <c r="W851" s="946"/>
      <c r="X851" s="946"/>
      <c r="Y851" s="799"/>
      <c r="Z851" s="776"/>
      <c r="AA851" s="777"/>
      <c r="AB851" s="777"/>
      <c r="AC851" s="775"/>
      <c r="AD851" s="776"/>
      <c r="AE851" s="777"/>
      <c r="AF851" s="777"/>
      <c r="AG851" s="778"/>
      <c r="AH851" s="947">
        <f>IF(V851="賃金で算定",V852+Z852-AD852,0)</f>
        <v>0</v>
      </c>
      <c r="AI851" s="948"/>
      <c r="AJ851" s="948"/>
      <c r="AK851" s="949"/>
      <c r="AL851" s="765"/>
      <c r="AM851" s="766"/>
      <c r="AN851" s="827"/>
      <c r="AO851" s="828"/>
      <c r="AP851" s="828"/>
      <c r="AQ851" s="828"/>
      <c r="AR851" s="828"/>
      <c r="AS851" s="779"/>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7"/>
      <c r="AZ851" s="768"/>
      <c r="BA851" s="769">
        <f t="shared" ref="BA851" si="481">AN851</f>
        <v>0</v>
      </c>
      <c r="BB851" s="768"/>
      <c r="BC851" s="768"/>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8</v>
      </c>
      <c r="Q852" s="23"/>
      <c r="R852" s="11" t="s">
        <v>9</v>
      </c>
      <c r="S852" s="220"/>
      <c r="T852" s="950" t="s">
        <v>29</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90"/>
      <c r="AV852" s="24"/>
      <c r="AW852" s="25"/>
      <c r="AY852" s="467">
        <f t="shared" ref="AY852" si="482">AH852</f>
        <v>0</v>
      </c>
      <c r="AZ852" s="466">
        <f>IF(AV851&lt;=設定シート!C$85,AH852,IF(AND(AV851&gt;=設定シート!E$85,AV851&lt;=設定シート!G$85),AH852*105/108,AH852))</f>
        <v>0</v>
      </c>
      <c r="BA852" s="465"/>
      <c r="BB852" s="466">
        <f t="shared" ref="BB852" si="483">IF($AL852="賃金で算定",0,INT(AY852*$AL852/100))</f>
        <v>0</v>
      </c>
      <c r="BC852" s="466">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8"/>
      <c r="P853" s="736" t="s">
        <v>39</v>
      </c>
      <c r="Q853" s="759"/>
      <c r="R853" s="736" t="s">
        <v>9</v>
      </c>
      <c r="S853" s="760"/>
      <c r="T853" s="944" t="s">
        <v>41</v>
      </c>
      <c r="U853" s="1043"/>
      <c r="V853" s="945"/>
      <c r="W853" s="946"/>
      <c r="X853" s="946"/>
      <c r="Y853" s="799"/>
      <c r="Z853" s="776"/>
      <c r="AA853" s="777"/>
      <c r="AB853" s="777"/>
      <c r="AC853" s="775"/>
      <c r="AD853" s="776"/>
      <c r="AE853" s="777"/>
      <c r="AF853" s="777"/>
      <c r="AG853" s="778"/>
      <c r="AH853" s="947">
        <f>IF(V853="賃金で算定",V854+Z854-AD854,0)</f>
        <v>0</v>
      </c>
      <c r="AI853" s="948"/>
      <c r="AJ853" s="948"/>
      <c r="AK853" s="949"/>
      <c r="AL853" s="765"/>
      <c r="AM853" s="766"/>
      <c r="AN853" s="827"/>
      <c r="AO853" s="828"/>
      <c r="AP853" s="828"/>
      <c r="AQ853" s="828"/>
      <c r="AR853" s="828"/>
      <c r="AS853" s="779"/>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7"/>
      <c r="AZ853" s="768"/>
      <c r="BA853" s="769">
        <f t="shared" ref="BA853" si="484">AN853</f>
        <v>0</v>
      </c>
      <c r="BB853" s="768"/>
      <c r="BC853" s="768"/>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8</v>
      </c>
      <c r="Q854" s="23"/>
      <c r="R854" s="11" t="s">
        <v>9</v>
      </c>
      <c r="S854" s="220"/>
      <c r="T854" s="950" t="s">
        <v>29</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90"/>
      <c r="AV854" s="24"/>
      <c r="AW854" s="25"/>
      <c r="AY854" s="467">
        <f t="shared" ref="AY854" si="485">AH854</f>
        <v>0</v>
      </c>
      <c r="AZ854" s="466">
        <f>IF(AV853&lt;=設定シート!C$85,AH854,IF(AND(AV853&gt;=設定シート!E$85,AV853&lt;=設定シート!G$85),AH854*105/108,AH854))</f>
        <v>0</v>
      </c>
      <c r="BA854" s="465"/>
      <c r="BB854" s="466">
        <f t="shared" ref="BB854" si="486">IF($AL854="賃金で算定",0,INT(AY854*$AL854/100))</f>
        <v>0</v>
      </c>
      <c r="BC854" s="466">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8"/>
      <c r="P855" s="736" t="s">
        <v>39</v>
      </c>
      <c r="Q855" s="759"/>
      <c r="R855" s="736" t="s">
        <v>9</v>
      </c>
      <c r="S855" s="760"/>
      <c r="T855" s="944" t="s">
        <v>41</v>
      </c>
      <c r="U855" s="1043"/>
      <c r="V855" s="945"/>
      <c r="W855" s="946"/>
      <c r="X855" s="946"/>
      <c r="Y855" s="799"/>
      <c r="Z855" s="776"/>
      <c r="AA855" s="777"/>
      <c r="AB855" s="777"/>
      <c r="AC855" s="775"/>
      <c r="AD855" s="776"/>
      <c r="AE855" s="777"/>
      <c r="AF855" s="777"/>
      <c r="AG855" s="778"/>
      <c r="AH855" s="947">
        <f>IF(V855="賃金で算定",V856+Z856-AD856,0)</f>
        <v>0</v>
      </c>
      <c r="AI855" s="948"/>
      <c r="AJ855" s="948"/>
      <c r="AK855" s="949"/>
      <c r="AL855" s="765"/>
      <c r="AM855" s="766"/>
      <c r="AN855" s="827"/>
      <c r="AO855" s="828"/>
      <c r="AP855" s="828"/>
      <c r="AQ855" s="828"/>
      <c r="AR855" s="828"/>
      <c r="AS855" s="779"/>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7"/>
      <c r="AZ855" s="768"/>
      <c r="BA855" s="769">
        <f t="shared" ref="BA855" si="487">AN855</f>
        <v>0</v>
      </c>
      <c r="BB855" s="768"/>
      <c r="BC855" s="768"/>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8</v>
      </c>
      <c r="Q856" s="23"/>
      <c r="R856" s="11" t="s">
        <v>9</v>
      </c>
      <c r="S856" s="220"/>
      <c r="T856" s="950" t="s">
        <v>29</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90"/>
      <c r="AV856" s="24"/>
      <c r="AW856" s="25"/>
      <c r="AY856" s="467">
        <f t="shared" ref="AY856" si="488">AH856</f>
        <v>0</v>
      </c>
      <c r="AZ856" s="466">
        <f>IF(AV855&lt;=設定シート!C$85,AH856,IF(AND(AV855&gt;=設定シート!E$85,AV855&lt;=設定シート!G$85),AH856*105/108,AH856))</f>
        <v>0</v>
      </c>
      <c r="BA856" s="465"/>
      <c r="BB856" s="466">
        <f t="shared" ref="BB856" si="489">IF($AL856="賃金で算定",0,INT(AY856*$AL856/100))</f>
        <v>0</v>
      </c>
      <c r="BC856" s="466">
        <f>IF(AY856=AZ856,BB856,AZ856*$AL856/100)</f>
        <v>0</v>
      </c>
      <c r="BL856" s="22">
        <f>IF(AY856=AZ856,0,1)</f>
        <v>0</v>
      </c>
      <c r="BM856" s="22" t="str">
        <f>IF(BL856=1,AL856,"")</f>
        <v/>
      </c>
    </row>
    <row r="857" spans="2:74" ht="18" customHeight="1">
      <c r="B857" s="839" t="s">
        <v>901</v>
      </c>
      <c r="C857" s="956"/>
      <c r="D857" s="956"/>
      <c r="E857" s="957"/>
      <c r="F857" s="1037"/>
      <c r="G857" s="965"/>
      <c r="H857" s="965"/>
      <c r="I857" s="965"/>
      <c r="J857" s="965"/>
      <c r="K857" s="965"/>
      <c r="L857" s="965"/>
      <c r="M857" s="965"/>
      <c r="N857" s="966"/>
      <c r="O857" s="839" t="s">
        <v>904</v>
      </c>
      <c r="P857" s="956"/>
      <c r="Q857" s="956"/>
      <c r="R857" s="956"/>
      <c r="S857" s="956"/>
      <c r="T857" s="956"/>
      <c r="U857" s="957"/>
      <c r="V857" s="1040">
        <f>AH857</f>
        <v>0</v>
      </c>
      <c r="W857" s="1041"/>
      <c r="X857" s="1041"/>
      <c r="Y857" s="1042"/>
      <c r="Z857" s="776"/>
      <c r="AA857" s="777"/>
      <c r="AB857" s="777"/>
      <c r="AC857" s="775"/>
      <c r="AD857" s="776"/>
      <c r="AE857" s="777"/>
      <c r="AF857" s="777"/>
      <c r="AG857" s="775"/>
      <c r="AH857" s="947">
        <f>AH839+AH841+AH843+AH845+AH847+AH849+AH851+AH853+AH855</f>
        <v>0</v>
      </c>
      <c r="AI857" s="948"/>
      <c r="AJ857" s="948"/>
      <c r="AK857" s="949"/>
      <c r="AL857" s="743"/>
      <c r="AM857" s="745"/>
      <c r="AN857" s="947">
        <f>AN839+AN841+AN843+AN845+AN847+AN849+AN851+AN853+AN855</f>
        <v>0</v>
      </c>
      <c r="AO857" s="948"/>
      <c r="AP857" s="948"/>
      <c r="AQ857" s="948"/>
      <c r="AR857" s="948"/>
      <c r="AS857" s="779"/>
      <c r="AW857" s="25"/>
      <c r="AY857" s="767"/>
      <c r="AZ857" s="784"/>
      <c r="BA857" s="785">
        <f>BA839+BA841+BA843+BA845+BA847+BA849+BA851+BA853+BA855</f>
        <v>0</v>
      </c>
      <c r="BB857" s="769">
        <f>BB840+BB842+BB844+BB846+BB848+BB850+BB852+BB854+BB856</f>
        <v>0</v>
      </c>
      <c r="BC857" s="769">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7"/>
      <c r="AM858" s="748"/>
      <c r="AN858" s="951">
        <f>BB858</f>
        <v>0</v>
      </c>
      <c r="AO858" s="930"/>
      <c r="AP858" s="930"/>
      <c r="AQ858" s="930"/>
      <c r="AR858" s="930"/>
      <c r="AS858" s="800"/>
      <c r="AW858" s="25"/>
      <c r="AY858" s="786">
        <f>AY840+AY842+AY844+AY846+AY848+AY850+AY852+AY854+AY856</f>
        <v>0</v>
      </c>
      <c r="AZ858" s="787"/>
      <c r="BA858" s="787"/>
      <c r="BB858" s="788">
        <f>BB857</f>
        <v>0</v>
      </c>
      <c r="BC858" s="789"/>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91"/>
      <c r="AM859" s="692"/>
      <c r="AN859" s="934">
        <f>BC859</f>
        <v>0</v>
      </c>
      <c r="AO859" s="935"/>
      <c r="AP859" s="935"/>
      <c r="AQ859" s="935"/>
      <c r="AR859" s="935"/>
      <c r="AS859" s="690"/>
      <c r="AU859" s="222"/>
      <c r="AW859" s="25"/>
      <c r="AY859" s="469"/>
      <c r="AZ859" s="470">
        <f>IF(AZ840+AZ842+AZ844+AZ846+AZ848+AZ850+AZ852+AZ854+AZ856=AY858,0,ROUNDDOWN(AZ840+AZ842+AZ844+AZ846+AZ848+AZ850+AZ852+AZ854+AZ856,0))</f>
        <v>0</v>
      </c>
      <c r="BA859" s="468"/>
      <c r="BB859" s="468"/>
      <c r="BC859" s="470">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43</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888</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3"/>
      <c r="AN871" s="703"/>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10</v>
      </c>
      <c r="C873" s="836"/>
      <c r="D873" s="836"/>
      <c r="E873" s="836"/>
      <c r="F873" s="836"/>
      <c r="G873" s="836"/>
      <c r="H873" s="836"/>
      <c r="I873" s="836"/>
      <c r="J873" s="840" t="s">
        <v>18</v>
      </c>
      <c r="K873" s="840"/>
      <c r="L873" s="729" t="s">
        <v>11</v>
      </c>
      <c r="M873" s="840" t="s">
        <v>19</v>
      </c>
      <c r="N873" s="840"/>
      <c r="O873" s="841" t="s">
        <v>20</v>
      </c>
      <c r="P873" s="840"/>
      <c r="Q873" s="840"/>
      <c r="R873" s="840"/>
      <c r="S873" s="840"/>
      <c r="T873" s="840"/>
      <c r="U873" s="840" t="s">
        <v>21</v>
      </c>
      <c r="V873" s="840"/>
      <c r="W873" s="840"/>
      <c r="AD873" s="11"/>
      <c r="AE873" s="11"/>
      <c r="AF873" s="11"/>
      <c r="AG873" s="11"/>
      <c r="AH873" s="11"/>
      <c r="AI873" s="11"/>
      <c r="AJ873" s="11"/>
      <c r="AL873" s="981">
        <f>$AL$9</f>
        <v>0</v>
      </c>
      <c r="AM873" s="843"/>
      <c r="AN873" s="914" t="s">
        <v>12</v>
      </c>
      <c r="AO873" s="914"/>
      <c r="AP873" s="843">
        <v>22</v>
      </c>
      <c r="AQ873" s="843"/>
      <c r="AR873" s="914" t="s">
        <v>13</v>
      </c>
      <c r="AS873" s="917"/>
      <c r="AW873" s="25"/>
    </row>
    <row r="874" spans="2:74"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44</v>
      </c>
      <c r="C877" s="891"/>
      <c r="D877" s="891"/>
      <c r="E877" s="891"/>
      <c r="F877" s="891"/>
      <c r="G877" s="891"/>
      <c r="H877" s="891"/>
      <c r="I877" s="892"/>
      <c r="J877" s="890" t="s">
        <v>14</v>
      </c>
      <c r="K877" s="891"/>
      <c r="L877" s="891"/>
      <c r="M877" s="891"/>
      <c r="N877" s="899"/>
      <c r="O877" s="902" t="s">
        <v>45</v>
      </c>
      <c r="P877" s="891"/>
      <c r="Q877" s="891"/>
      <c r="R877" s="891"/>
      <c r="S877" s="891"/>
      <c r="T877" s="891"/>
      <c r="U877" s="892"/>
      <c r="V877" s="730" t="s">
        <v>38</v>
      </c>
      <c r="W877" s="731"/>
      <c r="X877" s="731"/>
      <c r="Y877" s="905" t="s">
        <v>570</v>
      </c>
      <c r="Z877" s="905"/>
      <c r="AA877" s="905"/>
      <c r="AB877" s="905"/>
      <c r="AC877" s="905"/>
      <c r="AD877" s="905"/>
      <c r="AE877" s="905"/>
      <c r="AF877" s="905"/>
      <c r="AG877" s="905"/>
      <c r="AH877" s="905"/>
      <c r="AI877" s="731"/>
      <c r="AJ877" s="731"/>
      <c r="AK877" s="732"/>
      <c r="AL877" s="1034" t="s">
        <v>524</v>
      </c>
      <c r="AM877" s="1034"/>
      <c r="AN877" s="906" t="s">
        <v>315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15</v>
      </c>
      <c r="W878" s="1044"/>
      <c r="X878" s="1044"/>
      <c r="Y878" s="1045"/>
      <c r="Z878" s="858" t="s">
        <v>24</v>
      </c>
      <c r="AA878" s="859"/>
      <c r="AB878" s="859"/>
      <c r="AC878" s="860"/>
      <c r="AD878" s="1049" t="s">
        <v>25</v>
      </c>
      <c r="AE878" s="1050"/>
      <c r="AF878" s="1050"/>
      <c r="AG878" s="1051"/>
      <c r="AH878" s="870" t="s">
        <v>174</v>
      </c>
      <c r="AI878" s="871"/>
      <c r="AJ878" s="871"/>
      <c r="AK878" s="872"/>
      <c r="AL878" s="1035" t="s">
        <v>525</v>
      </c>
      <c r="AM878" s="1035"/>
      <c r="AN878" s="880" t="s">
        <v>27</v>
      </c>
      <c r="AO878" s="881"/>
      <c r="AP878" s="881"/>
      <c r="AQ878" s="881"/>
      <c r="AR878" s="882"/>
      <c r="AS878" s="883"/>
      <c r="AW878" s="25"/>
      <c r="AY878" s="754" t="s">
        <v>551</v>
      </c>
      <c r="AZ878" s="754" t="s">
        <v>551</v>
      </c>
      <c r="BA878" s="754" t="s">
        <v>549</v>
      </c>
      <c r="BB878" s="884" t="s">
        <v>550</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4"/>
      <c r="AZ879" s="465" t="s">
        <v>545</v>
      </c>
      <c r="BA879" s="465" t="s">
        <v>548</v>
      </c>
      <c r="BB879" s="755" t="s">
        <v>546</v>
      </c>
      <c r="BC879" s="465" t="s">
        <v>545</v>
      </c>
      <c r="BL879" s="22" t="s">
        <v>556</v>
      </c>
      <c r="BM879" s="22" t="s">
        <v>260</v>
      </c>
    </row>
    <row r="880" spans="2:74" ht="18" customHeight="1">
      <c r="B880" s="936"/>
      <c r="C880" s="937"/>
      <c r="D880" s="937"/>
      <c r="E880" s="937"/>
      <c r="F880" s="937"/>
      <c r="G880" s="937"/>
      <c r="H880" s="937"/>
      <c r="I880" s="938"/>
      <c r="J880" s="936"/>
      <c r="K880" s="937"/>
      <c r="L880" s="937"/>
      <c r="M880" s="937"/>
      <c r="N880" s="942"/>
      <c r="O880" s="758"/>
      <c r="P880" s="736" t="s">
        <v>39</v>
      </c>
      <c r="Q880" s="759"/>
      <c r="R880" s="736" t="s">
        <v>9</v>
      </c>
      <c r="S880" s="760"/>
      <c r="T880" s="944" t="s">
        <v>47</v>
      </c>
      <c r="U880" s="1043"/>
      <c r="V880" s="945"/>
      <c r="W880" s="946"/>
      <c r="X880" s="946"/>
      <c r="Y880" s="794" t="s">
        <v>16</v>
      </c>
      <c r="Z880" s="762"/>
      <c r="AA880" s="763"/>
      <c r="AB880" s="763"/>
      <c r="AC880" s="761" t="s">
        <v>16</v>
      </c>
      <c r="AD880" s="762"/>
      <c r="AE880" s="763"/>
      <c r="AF880" s="763"/>
      <c r="AG880" s="764" t="s">
        <v>16</v>
      </c>
      <c r="AH880" s="947">
        <f>IF(V880="賃金で算定",V881+Z881-AD881,0)</f>
        <v>0</v>
      </c>
      <c r="AI880" s="948"/>
      <c r="AJ880" s="948"/>
      <c r="AK880" s="949"/>
      <c r="AL880" s="765"/>
      <c r="AM880" s="766"/>
      <c r="AN880" s="827"/>
      <c r="AO880" s="828"/>
      <c r="AP880" s="828"/>
      <c r="AQ880" s="828"/>
      <c r="AR880" s="828"/>
      <c r="AS880" s="764" t="s">
        <v>16</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7"/>
      <c r="AZ880" s="768"/>
      <c r="BA880" s="769">
        <f>AN880</f>
        <v>0</v>
      </c>
      <c r="BB880" s="768"/>
      <c r="BC880" s="768"/>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8</v>
      </c>
      <c r="Q881" s="23"/>
      <c r="R881" s="11" t="s">
        <v>9</v>
      </c>
      <c r="S881" s="220"/>
      <c r="T881" s="950" t="s">
        <v>29</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90"/>
      <c r="AV881" s="24"/>
      <c r="AW881" s="25"/>
      <c r="AY881" s="467">
        <f>AH881</f>
        <v>0</v>
      </c>
      <c r="AZ881" s="466">
        <f>IF(AV880&lt;=設定シート!C$85,AH881,IF(AND(AV880&gt;=設定シート!E$85,AV880&lt;=設定シート!G$85),AH881*105/108,AH881))</f>
        <v>0</v>
      </c>
      <c r="BA881" s="465"/>
      <c r="BB881" s="466">
        <f>IF($AL881="賃金で算定",0,INT(AY881*$AL881/100))</f>
        <v>0</v>
      </c>
      <c r="BC881" s="466">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8"/>
      <c r="P882" s="736" t="s">
        <v>39</v>
      </c>
      <c r="Q882" s="759"/>
      <c r="R882" s="736" t="s">
        <v>9</v>
      </c>
      <c r="S882" s="760"/>
      <c r="T882" s="944" t="s">
        <v>41</v>
      </c>
      <c r="U882" s="1043"/>
      <c r="V882" s="945"/>
      <c r="W882" s="946"/>
      <c r="X882" s="946"/>
      <c r="Y882" s="799"/>
      <c r="Z882" s="776"/>
      <c r="AA882" s="777"/>
      <c r="AB882" s="777"/>
      <c r="AC882" s="775"/>
      <c r="AD882" s="776"/>
      <c r="AE882" s="777"/>
      <c r="AF882" s="777"/>
      <c r="AG882" s="778"/>
      <c r="AH882" s="947">
        <f>IF(V882="賃金で算定",V883+Z883-AD883,0)</f>
        <v>0</v>
      </c>
      <c r="AI882" s="948"/>
      <c r="AJ882" s="948"/>
      <c r="AK882" s="949"/>
      <c r="AL882" s="765"/>
      <c r="AM882" s="766"/>
      <c r="AN882" s="827"/>
      <c r="AO882" s="828"/>
      <c r="AP882" s="828"/>
      <c r="AQ882" s="828"/>
      <c r="AR882" s="828"/>
      <c r="AS882" s="779"/>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7"/>
      <c r="AZ882" s="768"/>
      <c r="BA882" s="769">
        <f t="shared" ref="BA882" si="490">AN882</f>
        <v>0</v>
      </c>
      <c r="BB882" s="768"/>
      <c r="BC882" s="768"/>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8</v>
      </c>
      <c r="Q883" s="23"/>
      <c r="R883" s="11" t="s">
        <v>9</v>
      </c>
      <c r="S883" s="220"/>
      <c r="T883" s="950" t="s">
        <v>29</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90"/>
      <c r="AV883" s="24"/>
      <c r="AW883" s="25"/>
      <c r="AY883" s="467">
        <f t="shared" ref="AY883" si="491">AH883</f>
        <v>0</v>
      </c>
      <c r="AZ883" s="466">
        <f>IF(AV882&lt;=設定シート!C$85,AH883,IF(AND(AV882&gt;=設定シート!E$85,AV882&lt;=設定シート!G$85),AH883*105/108,AH883))</f>
        <v>0</v>
      </c>
      <c r="BA883" s="465"/>
      <c r="BB883" s="466">
        <f t="shared" ref="BB883" si="492">IF($AL883="賃金で算定",0,INT(AY883*$AL883/100))</f>
        <v>0</v>
      </c>
      <c r="BC883" s="466">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8"/>
      <c r="P884" s="736" t="s">
        <v>39</v>
      </c>
      <c r="Q884" s="759"/>
      <c r="R884" s="736" t="s">
        <v>9</v>
      </c>
      <c r="S884" s="760"/>
      <c r="T884" s="944" t="s">
        <v>41</v>
      </c>
      <c r="U884" s="1043"/>
      <c r="V884" s="945"/>
      <c r="W884" s="946"/>
      <c r="X884" s="946"/>
      <c r="Y884" s="799"/>
      <c r="Z884" s="776"/>
      <c r="AA884" s="777"/>
      <c r="AB884" s="777"/>
      <c r="AC884" s="775"/>
      <c r="AD884" s="776"/>
      <c r="AE884" s="777"/>
      <c r="AF884" s="777"/>
      <c r="AG884" s="778"/>
      <c r="AH884" s="947">
        <f>IF(V884="賃金で算定",V885+Z885-AD885,0)</f>
        <v>0</v>
      </c>
      <c r="AI884" s="948"/>
      <c r="AJ884" s="948"/>
      <c r="AK884" s="949"/>
      <c r="AL884" s="765"/>
      <c r="AM884" s="766"/>
      <c r="AN884" s="827"/>
      <c r="AO884" s="828"/>
      <c r="AP884" s="828"/>
      <c r="AQ884" s="828"/>
      <c r="AR884" s="828"/>
      <c r="AS884" s="779"/>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7"/>
      <c r="AZ884" s="768"/>
      <c r="BA884" s="769">
        <f t="shared" ref="BA884" si="493">AN884</f>
        <v>0</v>
      </c>
      <c r="BB884" s="768"/>
      <c r="BC884" s="768"/>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8</v>
      </c>
      <c r="Q885" s="23"/>
      <c r="R885" s="11" t="s">
        <v>9</v>
      </c>
      <c r="S885" s="220"/>
      <c r="T885" s="950" t="s">
        <v>29</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90"/>
      <c r="AV885" s="24"/>
      <c r="AW885" s="25"/>
      <c r="AY885" s="467">
        <f t="shared" ref="AY885" si="494">AH885</f>
        <v>0</v>
      </c>
      <c r="AZ885" s="466">
        <f>IF(AV884&lt;=設定シート!C$85,AH885,IF(AND(AV884&gt;=設定シート!E$85,AV884&lt;=設定シート!G$85),AH885*105/108,AH885))</f>
        <v>0</v>
      </c>
      <c r="BA885" s="465"/>
      <c r="BB885" s="466">
        <f t="shared" ref="BB885" si="495">IF($AL885="賃金で算定",0,INT(AY885*$AL885/100))</f>
        <v>0</v>
      </c>
      <c r="BC885" s="466">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8"/>
      <c r="P886" s="736" t="s">
        <v>39</v>
      </c>
      <c r="Q886" s="759"/>
      <c r="R886" s="736" t="s">
        <v>9</v>
      </c>
      <c r="S886" s="760"/>
      <c r="T886" s="944" t="s">
        <v>41</v>
      </c>
      <c r="U886" s="1043"/>
      <c r="V886" s="945"/>
      <c r="W886" s="946"/>
      <c r="X886" s="946"/>
      <c r="Y886" s="29"/>
      <c r="Z886" s="782"/>
      <c r="AA886" s="688"/>
      <c r="AB886" s="688"/>
      <c r="AC886" s="21"/>
      <c r="AD886" s="782"/>
      <c r="AE886" s="688"/>
      <c r="AF886" s="688"/>
      <c r="AG886" s="783"/>
      <c r="AH886" s="947">
        <f>IF(V886="賃金で算定",V887+Z887-AD887,0)</f>
        <v>0</v>
      </c>
      <c r="AI886" s="948"/>
      <c r="AJ886" s="948"/>
      <c r="AK886" s="949"/>
      <c r="AL886" s="765"/>
      <c r="AM886" s="766"/>
      <c r="AN886" s="827"/>
      <c r="AO886" s="828"/>
      <c r="AP886" s="828"/>
      <c r="AQ886" s="828"/>
      <c r="AR886" s="828"/>
      <c r="AS886" s="779"/>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7"/>
      <c r="AZ886" s="768"/>
      <c r="BA886" s="769">
        <f t="shared" ref="BA886" si="496">AN886</f>
        <v>0</v>
      </c>
      <c r="BB886" s="768"/>
      <c r="BC886" s="768"/>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8</v>
      </c>
      <c r="Q887" s="23"/>
      <c r="R887" s="11" t="s">
        <v>9</v>
      </c>
      <c r="S887" s="220"/>
      <c r="T887" s="950" t="s">
        <v>29</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90"/>
      <c r="AV887" s="24"/>
      <c r="AW887" s="25"/>
      <c r="AY887" s="467">
        <f t="shared" ref="AY887" si="497">AH887</f>
        <v>0</v>
      </c>
      <c r="AZ887" s="466">
        <f>IF(AV886&lt;=設定シート!C$85,AH887,IF(AND(AV886&gt;=設定シート!E$85,AV886&lt;=設定シート!G$85),AH887*105/108,AH887))</f>
        <v>0</v>
      </c>
      <c r="BA887" s="465"/>
      <c r="BB887" s="466">
        <f t="shared" ref="BB887" si="498">IF($AL887="賃金で算定",0,INT(AY887*$AL887/100))</f>
        <v>0</v>
      </c>
      <c r="BC887" s="466">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8"/>
      <c r="P888" s="736" t="s">
        <v>39</v>
      </c>
      <c r="Q888" s="759"/>
      <c r="R888" s="736" t="s">
        <v>9</v>
      </c>
      <c r="S888" s="760"/>
      <c r="T888" s="944" t="s">
        <v>41</v>
      </c>
      <c r="U888" s="1043"/>
      <c r="V888" s="945"/>
      <c r="W888" s="946"/>
      <c r="X888" s="946"/>
      <c r="Y888" s="799"/>
      <c r="Z888" s="776"/>
      <c r="AA888" s="777"/>
      <c r="AB888" s="777"/>
      <c r="AC888" s="775"/>
      <c r="AD888" s="776"/>
      <c r="AE888" s="777"/>
      <c r="AF888" s="777"/>
      <c r="AG888" s="778"/>
      <c r="AH888" s="947">
        <f>IF(V888="賃金で算定",V889+Z889-AD889,0)</f>
        <v>0</v>
      </c>
      <c r="AI888" s="948"/>
      <c r="AJ888" s="948"/>
      <c r="AK888" s="949"/>
      <c r="AL888" s="765"/>
      <c r="AM888" s="766"/>
      <c r="AN888" s="827"/>
      <c r="AO888" s="828"/>
      <c r="AP888" s="828"/>
      <c r="AQ888" s="828"/>
      <c r="AR888" s="828"/>
      <c r="AS888" s="779"/>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7"/>
      <c r="AZ888" s="768"/>
      <c r="BA888" s="769">
        <f t="shared" ref="BA888" si="499">AN888</f>
        <v>0</v>
      </c>
      <c r="BB888" s="768"/>
      <c r="BC888" s="768"/>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8</v>
      </c>
      <c r="Q889" s="23"/>
      <c r="R889" s="11" t="s">
        <v>9</v>
      </c>
      <c r="S889" s="220"/>
      <c r="T889" s="950" t="s">
        <v>29</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90"/>
      <c r="AV889" s="24"/>
      <c r="AW889" s="25"/>
      <c r="AY889" s="467">
        <f t="shared" ref="AY889" si="500">AH889</f>
        <v>0</v>
      </c>
      <c r="AZ889" s="466">
        <f>IF(AV888&lt;=設定シート!C$85,AH889,IF(AND(AV888&gt;=設定シート!E$85,AV888&lt;=設定シート!G$85),AH889*105/108,AH889))</f>
        <v>0</v>
      </c>
      <c r="BA889" s="465"/>
      <c r="BB889" s="466">
        <f t="shared" ref="BB889" si="501">IF($AL889="賃金で算定",0,INT(AY889*$AL889/100))</f>
        <v>0</v>
      </c>
      <c r="BC889" s="466">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8"/>
      <c r="P890" s="736" t="s">
        <v>39</v>
      </c>
      <c r="Q890" s="759"/>
      <c r="R890" s="736" t="s">
        <v>9</v>
      </c>
      <c r="S890" s="760"/>
      <c r="T890" s="944" t="s">
        <v>41</v>
      </c>
      <c r="U890" s="1043"/>
      <c r="V890" s="945"/>
      <c r="W890" s="946"/>
      <c r="X890" s="946"/>
      <c r="Y890" s="799"/>
      <c r="Z890" s="776"/>
      <c r="AA890" s="777"/>
      <c r="AB890" s="777"/>
      <c r="AC890" s="775"/>
      <c r="AD890" s="776"/>
      <c r="AE890" s="777"/>
      <c r="AF890" s="777"/>
      <c r="AG890" s="778"/>
      <c r="AH890" s="947">
        <f>IF(V890="賃金で算定",V891+Z891-AD891,0)</f>
        <v>0</v>
      </c>
      <c r="AI890" s="948"/>
      <c r="AJ890" s="948"/>
      <c r="AK890" s="949"/>
      <c r="AL890" s="765"/>
      <c r="AM890" s="766"/>
      <c r="AN890" s="827"/>
      <c r="AO890" s="828"/>
      <c r="AP890" s="828"/>
      <c r="AQ890" s="828"/>
      <c r="AR890" s="828"/>
      <c r="AS890" s="779"/>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7"/>
      <c r="AZ890" s="768"/>
      <c r="BA890" s="769">
        <f t="shared" ref="BA890" si="502">AN890</f>
        <v>0</v>
      </c>
      <c r="BB890" s="768"/>
      <c r="BC890" s="768"/>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8</v>
      </c>
      <c r="Q891" s="23"/>
      <c r="R891" s="11" t="s">
        <v>9</v>
      </c>
      <c r="S891" s="220"/>
      <c r="T891" s="950" t="s">
        <v>29</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90"/>
      <c r="AV891" s="24"/>
      <c r="AW891" s="25"/>
      <c r="AY891" s="467">
        <f t="shared" ref="AY891" si="503">AH891</f>
        <v>0</v>
      </c>
      <c r="AZ891" s="466">
        <f>IF(AV890&lt;=設定シート!C$85,AH891,IF(AND(AV890&gt;=設定シート!E$85,AV890&lt;=設定シート!G$85),AH891*105/108,AH891))</f>
        <v>0</v>
      </c>
      <c r="BA891" s="465"/>
      <c r="BB891" s="466">
        <f t="shared" ref="BB891" si="504">IF($AL891="賃金で算定",0,INT(AY891*$AL891/100))</f>
        <v>0</v>
      </c>
      <c r="BC891" s="466">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8"/>
      <c r="P892" s="736" t="s">
        <v>39</v>
      </c>
      <c r="Q892" s="759"/>
      <c r="R892" s="736" t="s">
        <v>9</v>
      </c>
      <c r="S892" s="760"/>
      <c r="T892" s="944" t="s">
        <v>41</v>
      </c>
      <c r="U892" s="1043"/>
      <c r="V892" s="945"/>
      <c r="W892" s="946"/>
      <c r="X892" s="946"/>
      <c r="Y892" s="799"/>
      <c r="Z892" s="776"/>
      <c r="AA892" s="777"/>
      <c r="AB892" s="777"/>
      <c r="AC892" s="775"/>
      <c r="AD892" s="776"/>
      <c r="AE892" s="777"/>
      <c r="AF892" s="777"/>
      <c r="AG892" s="778"/>
      <c r="AH892" s="947">
        <f>IF(V892="賃金で算定",V893+Z893-AD893,0)</f>
        <v>0</v>
      </c>
      <c r="AI892" s="948"/>
      <c r="AJ892" s="948"/>
      <c r="AK892" s="949"/>
      <c r="AL892" s="765"/>
      <c r="AM892" s="766"/>
      <c r="AN892" s="827"/>
      <c r="AO892" s="828"/>
      <c r="AP892" s="828"/>
      <c r="AQ892" s="828"/>
      <c r="AR892" s="828"/>
      <c r="AS892" s="779"/>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7"/>
      <c r="AZ892" s="768"/>
      <c r="BA892" s="769">
        <f t="shared" ref="BA892" si="505">AN892</f>
        <v>0</v>
      </c>
      <c r="BB892" s="768"/>
      <c r="BC892" s="768"/>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8</v>
      </c>
      <c r="Q893" s="23"/>
      <c r="R893" s="11" t="s">
        <v>9</v>
      </c>
      <c r="S893" s="220"/>
      <c r="T893" s="950" t="s">
        <v>29</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90"/>
      <c r="AV893" s="24"/>
      <c r="AW893" s="25"/>
      <c r="AY893" s="467">
        <f t="shared" ref="AY893" si="506">AH893</f>
        <v>0</v>
      </c>
      <c r="AZ893" s="466">
        <f>IF(AV892&lt;=設定シート!C$85,AH893,IF(AND(AV892&gt;=設定シート!E$85,AV892&lt;=設定シート!G$85),AH893*105/108,AH893))</f>
        <v>0</v>
      </c>
      <c r="BA893" s="465"/>
      <c r="BB893" s="466">
        <f t="shared" ref="BB893" si="507">IF($AL893="賃金で算定",0,INT(AY893*$AL893/100))</f>
        <v>0</v>
      </c>
      <c r="BC893" s="466">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8"/>
      <c r="P894" s="736" t="s">
        <v>39</v>
      </c>
      <c r="Q894" s="759"/>
      <c r="R894" s="736" t="s">
        <v>9</v>
      </c>
      <c r="S894" s="760"/>
      <c r="T894" s="944" t="s">
        <v>41</v>
      </c>
      <c r="U894" s="1043"/>
      <c r="V894" s="945"/>
      <c r="W894" s="946"/>
      <c r="X894" s="946"/>
      <c r="Y894" s="799"/>
      <c r="Z894" s="776"/>
      <c r="AA894" s="777"/>
      <c r="AB894" s="777"/>
      <c r="AC894" s="775"/>
      <c r="AD894" s="776"/>
      <c r="AE894" s="777"/>
      <c r="AF894" s="777"/>
      <c r="AG894" s="778"/>
      <c r="AH894" s="947">
        <f>IF(V894="賃金で算定",V895+Z895-AD895,0)</f>
        <v>0</v>
      </c>
      <c r="AI894" s="948"/>
      <c r="AJ894" s="948"/>
      <c r="AK894" s="949"/>
      <c r="AL894" s="765"/>
      <c r="AM894" s="766"/>
      <c r="AN894" s="827"/>
      <c r="AO894" s="828"/>
      <c r="AP894" s="828"/>
      <c r="AQ894" s="828"/>
      <c r="AR894" s="828"/>
      <c r="AS894" s="779"/>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7"/>
      <c r="AZ894" s="768"/>
      <c r="BA894" s="769">
        <f t="shared" ref="BA894" si="508">AN894</f>
        <v>0</v>
      </c>
      <c r="BB894" s="768"/>
      <c r="BC894" s="768"/>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8</v>
      </c>
      <c r="Q895" s="23"/>
      <c r="R895" s="11" t="s">
        <v>9</v>
      </c>
      <c r="S895" s="220"/>
      <c r="T895" s="950" t="s">
        <v>29</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90"/>
      <c r="AV895" s="24"/>
      <c r="AW895" s="25"/>
      <c r="AY895" s="467">
        <f t="shared" ref="AY895" si="509">AH895</f>
        <v>0</v>
      </c>
      <c r="AZ895" s="466">
        <f>IF(AV894&lt;=設定シート!C$85,AH895,IF(AND(AV894&gt;=設定シート!E$85,AV894&lt;=設定シート!G$85),AH895*105/108,AH895))</f>
        <v>0</v>
      </c>
      <c r="BA895" s="465"/>
      <c r="BB895" s="466">
        <f t="shared" ref="BB895" si="510">IF($AL895="賃金で算定",0,INT(AY895*$AL895/100))</f>
        <v>0</v>
      </c>
      <c r="BC895" s="466">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8"/>
      <c r="P896" s="736" t="s">
        <v>39</v>
      </c>
      <c r="Q896" s="759"/>
      <c r="R896" s="736" t="s">
        <v>9</v>
      </c>
      <c r="S896" s="760"/>
      <c r="T896" s="944" t="s">
        <v>41</v>
      </c>
      <c r="U896" s="1043"/>
      <c r="V896" s="945"/>
      <c r="W896" s="946"/>
      <c r="X896" s="946"/>
      <c r="Y896" s="799"/>
      <c r="Z896" s="776"/>
      <c r="AA896" s="777"/>
      <c r="AB896" s="777"/>
      <c r="AC896" s="775"/>
      <c r="AD896" s="776"/>
      <c r="AE896" s="777"/>
      <c r="AF896" s="777"/>
      <c r="AG896" s="778"/>
      <c r="AH896" s="947">
        <f>IF(V896="賃金で算定",V897+Z897-AD897,0)</f>
        <v>0</v>
      </c>
      <c r="AI896" s="948"/>
      <c r="AJ896" s="948"/>
      <c r="AK896" s="949"/>
      <c r="AL896" s="765"/>
      <c r="AM896" s="766"/>
      <c r="AN896" s="827"/>
      <c r="AO896" s="828"/>
      <c r="AP896" s="828"/>
      <c r="AQ896" s="828"/>
      <c r="AR896" s="828"/>
      <c r="AS896" s="779"/>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7"/>
      <c r="AZ896" s="768"/>
      <c r="BA896" s="769">
        <f t="shared" ref="BA896" si="511">AN896</f>
        <v>0</v>
      </c>
      <c r="BB896" s="768"/>
      <c r="BC896" s="768"/>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8</v>
      </c>
      <c r="Q897" s="23"/>
      <c r="R897" s="11" t="s">
        <v>9</v>
      </c>
      <c r="S897" s="220"/>
      <c r="T897" s="950" t="s">
        <v>29</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90"/>
      <c r="AV897" s="24"/>
      <c r="AW897" s="25"/>
      <c r="AY897" s="467">
        <f t="shared" ref="AY897" si="512">AH897</f>
        <v>0</v>
      </c>
      <c r="AZ897" s="466">
        <f>IF(AV896&lt;=設定シート!C$85,AH897,IF(AND(AV896&gt;=設定シート!E$85,AV896&lt;=設定シート!G$85),AH897*105/108,AH897))</f>
        <v>0</v>
      </c>
      <c r="BA897" s="465"/>
      <c r="BB897" s="466">
        <f t="shared" ref="BB897" si="513">IF($AL897="賃金で算定",0,INT(AY897*$AL897/100))</f>
        <v>0</v>
      </c>
      <c r="BC897" s="466">
        <f>IF(AY897=AZ897,BB897,AZ897*$AL897/100)</f>
        <v>0</v>
      </c>
      <c r="BL897" s="22">
        <f>IF(AY897=AZ897,0,1)</f>
        <v>0</v>
      </c>
      <c r="BM897" s="22" t="str">
        <f>IF(BL897=1,AL897,"")</f>
        <v/>
      </c>
    </row>
    <row r="898" spans="2:65" ht="18" customHeight="1">
      <c r="B898" s="839" t="s">
        <v>161</v>
      </c>
      <c r="C898" s="956"/>
      <c r="D898" s="956"/>
      <c r="E898" s="957"/>
      <c r="F898" s="1037"/>
      <c r="G898" s="965"/>
      <c r="H898" s="965"/>
      <c r="I898" s="965"/>
      <c r="J898" s="965"/>
      <c r="K898" s="965"/>
      <c r="L898" s="965"/>
      <c r="M898" s="965"/>
      <c r="N898" s="966"/>
      <c r="O898" s="839" t="s">
        <v>571</v>
      </c>
      <c r="P898" s="956"/>
      <c r="Q898" s="956"/>
      <c r="R898" s="956"/>
      <c r="S898" s="956"/>
      <c r="T898" s="956"/>
      <c r="U898" s="957"/>
      <c r="V898" s="1040">
        <f>AH898</f>
        <v>0</v>
      </c>
      <c r="W898" s="1041"/>
      <c r="X898" s="1041"/>
      <c r="Y898" s="1042"/>
      <c r="Z898" s="776"/>
      <c r="AA898" s="777"/>
      <c r="AB898" s="777"/>
      <c r="AC898" s="775"/>
      <c r="AD898" s="776"/>
      <c r="AE898" s="777"/>
      <c r="AF898" s="777"/>
      <c r="AG898" s="775"/>
      <c r="AH898" s="947">
        <f>AH880+AH882+AH884+AH886+AH888+AH890+AH892+AH894+AH896</f>
        <v>0</v>
      </c>
      <c r="AI898" s="948"/>
      <c r="AJ898" s="948"/>
      <c r="AK898" s="949"/>
      <c r="AL898" s="743"/>
      <c r="AM898" s="745"/>
      <c r="AN898" s="947">
        <f>AN880+AN882+AN884+AN886+AN888+AN890+AN892+AN894+AN896</f>
        <v>0</v>
      </c>
      <c r="AO898" s="948"/>
      <c r="AP898" s="948"/>
      <c r="AQ898" s="948"/>
      <c r="AR898" s="948"/>
      <c r="AS898" s="779"/>
      <c r="AW898" s="25"/>
      <c r="AY898" s="767"/>
      <c r="AZ898" s="784"/>
      <c r="BA898" s="785">
        <f>BA880+BA882+BA884+BA886+BA888+BA890+BA892+BA894+BA896</f>
        <v>0</v>
      </c>
      <c r="BB898" s="769">
        <f>BB881+BB883+BB885+BB887+BB889+BB891+BB893+BB895+BB897</f>
        <v>0</v>
      </c>
      <c r="BC898" s="769">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7"/>
      <c r="AM899" s="748"/>
      <c r="AN899" s="951">
        <f>BB899</f>
        <v>0</v>
      </c>
      <c r="AO899" s="930"/>
      <c r="AP899" s="930"/>
      <c r="AQ899" s="930"/>
      <c r="AR899" s="930"/>
      <c r="AS899" s="800"/>
      <c r="AW899" s="25"/>
      <c r="AY899" s="786">
        <f>AY881+AY883+AY885+AY887+AY889+AY891+AY893+AY895+AY897</f>
        <v>0</v>
      </c>
      <c r="AZ899" s="787"/>
      <c r="BA899" s="787"/>
      <c r="BB899" s="788">
        <f>BB898</f>
        <v>0</v>
      </c>
      <c r="BC899" s="789"/>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91"/>
      <c r="AM900" s="692"/>
      <c r="AN900" s="934">
        <f>BC900</f>
        <v>0</v>
      </c>
      <c r="AO900" s="935"/>
      <c r="AP900" s="935"/>
      <c r="AQ900" s="935"/>
      <c r="AR900" s="935"/>
      <c r="AS900" s="690"/>
      <c r="AU900" s="222"/>
      <c r="AW900" s="25"/>
      <c r="AY900" s="469"/>
      <c r="AZ900" s="470">
        <f>IF(AZ881+AZ883+AZ885+AZ887+AZ889+AZ891+AZ893+AZ895+AZ897=AY899,0,ROUNDDOWN(AZ881+AZ883+AZ885+AZ887+AZ889+AZ891+AZ893+AZ895+AZ897,0))</f>
        <v>0</v>
      </c>
      <c r="BA900" s="468"/>
      <c r="BB900" s="468"/>
      <c r="BC900" s="470">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43</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888</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3"/>
      <c r="AN912" s="703"/>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10</v>
      </c>
      <c r="C914" s="836"/>
      <c r="D914" s="836"/>
      <c r="E914" s="836"/>
      <c r="F914" s="836"/>
      <c r="G914" s="836"/>
      <c r="H914" s="836"/>
      <c r="I914" s="836"/>
      <c r="J914" s="840" t="s">
        <v>18</v>
      </c>
      <c r="K914" s="840"/>
      <c r="L914" s="729" t="s">
        <v>11</v>
      </c>
      <c r="M914" s="840" t="s">
        <v>19</v>
      </c>
      <c r="N914" s="840"/>
      <c r="O914" s="841" t="s">
        <v>20</v>
      </c>
      <c r="P914" s="840"/>
      <c r="Q914" s="840"/>
      <c r="R914" s="840"/>
      <c r="S914" s="840"/>
      <c r="T914" s="840"/>
      <c r="U914" s="840" t="s">
        <v>21</v>
      </c>
      <c r="V914" s="840"/>
      <c r="W914" s="840"/>
      <c r="AD914" s="11"/>
      <c r="AE914" s="11"/>
      <c r="AF914" s="11"/>
      <c r="AG914" s="11"/>
      <c r="AH914" s="11"/>
      <c r="AI914" s="11"/>
      <c r="AJ914" s="11"/>
      <c r="AL914" s="981">
        <f>$AL$9</f>
        <v>0</v>
      </c>
      <c r="AM914" s="843"/>
      <c r="AN914" s="914" t="s">
        <v>12</v>
      </c>
      <c r="AO914" s="914"/>
      <c r="AP914" s="843">
        <v>23</v>
      </c>
      <c r="AQ914" s="843"/>
      <c r="AR914" s="914" t="s">
        <v>13</v>
      </c>
      <c r="AS914" s="917"/>
      <c r="AW914" s="25"/>
    </row>
    <row r="915" spans="2:74"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44</v>
      </c>
      <c r="C918" s="891"/>
      <c r="D918" s="891"/>
      <c r="E918" s="891"/>
      <c r="F918" s="891"/>
      <c r="G918" s="891"/>
      <c r="H918" s="891"/>
      <c r="I918" s="892"/>
      <c r="J918" s="890" t="s">
        <v>14</v>
      </c>
      <c r="K918" s="891"/>
      <c r="L918" s="891"/>
      <c r="M918" s="891"/>
      <c r="N918" s="899"/>
      <c r="O918" s="902" t="s">
        <v>45</v>
      </c>
      <c r="P918" s="891"/>
      <c r="Q918" s="891"/>
      <c r="R918" s="891"/>
      <c r="S918" s="891"/>
      <c r="T918" s="891"/>
      <c r="U918" s="892"/>
      <c r="V918" s="730" t="s">
        <v>38</v>
      </c>
      <c r="W918" s="731"/>
      <c r="X918" s="731"/>
      <c r="Y918" s="905" t="s">
        <v>570</v>
      </c>
      <c r="Z918" s="905"/>
      <c r="AA918" s="905"/>
      <c r="AB918" s="905"/>
      <c r="AC918" s="905"/>
      <c r="AD918" s="905"/>
      <c r="AE918" s="905"/>
      <c r="AF918" s="905"/>
      <c r="AG918" s="905"/>
      <c r="AH918" s="905"/>
      <c r="AI918" s="731"/>
      <c r="AJ918" s="731"/>
      <c r="AK918" s="732"/>
      <c r="AL918" s="1034" t="s">
        <v>524</v>
      </c>
      <c r="AM918" s="1034"/>
      <c r="AN918" s="906" t="s">
        <v>315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15</v>
      </c>
      <c r="W919" s="1044"/>
      <c r="X919" s="1044"/>
      <c r="Y919" s="1045"/>
      <c r="Z919" s="858" t="s">
        <v>24</v>
      </c>
      <c r="AA919" s="859"/>
      <c r="AB919" s="859"/>
      <c r="AC919" s="860"/>
      <c r="AD919" s="1049" t="s">
        <v>25</v>
      </c>
      <c r="AE919" s="1050"/>
      <c r="AF919" s="1050"/>
      <c r="AG919" s="1051"/>
      <c r="AH919" s="870" t="s">
        <v>174</v>
      </c>
      <c r="AI919" s="871"/>
      <c r="AJ919" s="871"/>
      <c r="AK919" s="872"/>
      <c r="AL919" s="1035" t="s">
        <v>525</v>
      </c>
      <c r="AM919" s="1035"/>
      <c r="AN919" s="880" t="s">
        <v>27</v>
      </c>
      <c r="AO919" s="881"/>
      <c r="AP919" s="881"/>
      <c r="AQ919" s="881"/>
      <c r="AR919" s="882"/>
      <c r="AS919" s="883"/>
      <c r="AW919" s="25"/>
      <c r="AY919" s="754" t="s">
        <v>551</v>
      </c>
      <c r="AZ919" s="754" t="s">
        <v>551</v>
      </c>
      <c r="BA919" s="754" t="s">
        <v>549</v>
      </c>
      <c r="BB919" s="884" t="s">
        <v>550</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4"/>
      <c r="AZ920" s="465" t="s">
        <v>545</v>
      </c>
      <c r="BA920" s="465" t="s">
        <v>548</v>
      </c>
      <c r="BB920" s="755" t="s">
        <v>546</v>
      </c>
      <c r="BC920" s="465" t="s">
        <v>545</v>
      </c>
      <c r="BL920" s="22" t="s">
        <v>556</v>
      </c>
      <c r="BM920" s="22" t="s">
        <v>260</v>
      </c>
    </row>
    <row r="921" spans="2:74" ht="18" customHeight="1">
      <c r="B921" s="936"/>
      <c r="C921" s="937"/>
      <c r="D921" s="937"/>
      <c r="E921" s="937"/>
      <c r="F921" s="937"/>
      <c r="G921" s="937"/>
      <c r="H921" s="937"/>
      <c r="I921" s="938"/>
      <c r="J921" s="936"/>
      <c r="K921" s="937"/>
      <c r="L921" s="937"/>
      <c r="M921" s="937"/>
      <c r="N921" s="942"/>
      <c r="O921" s="758"/>
      <c r="P921" s="736" t="s">
        <v>39</v>
      </c>
      <c r="Q921" s="759"/>
      <c r="R921" s="736" t="s">
        <v>9</v>
      </c>
      <c r="S921" s="760"/>
      <c r="T921" s="944" t="s">
        <v>47</v>
      </c>
      <c r="U921" s="1043"/>
      <c r="V921" s="945"/>
      <c r="W921" s="946"/>
      <c r="X921" s="946"/>
      <c r="Y921" s="794" t="s">
        <v>16</v>
      </c>
      <c r="Z921" s="762"/>
      <c r="AA921" s="763"/>
      <c r="AB921" s="763"/>
      <c r="AC921" s="761" t="s">
        <v>16</v>
      </c>
      <c r="AD921" s="762"/>
      <c r="AE921" s="763"/>
      <c r="AF921" s="763"/>
      <c r="AG921" s="764" t="s">
        <v>16</v>
      </c>
      <c r="AH921" s="947">
        <f>IF(V921="賃金で算定",V922+Z922-AD922,0)</f>
        <v>0</v>
      </c>
      <c r="AI921" s="948"/>
      <c r="AJ921" s="948"/>
      <c r="AK921" s="949"/>
      <c r="AL921" s="765"/>
      <c r="AM921" s="766"/>
      <c r="AN921" s="827"/>
      <c r="AO921" s="828"/>
      <c r="AP921" s="828"/>
      <c r="AQ921" s="828"/>
      <c r="AR921" s="828"/>
      <c r="AS921" s="764" t="s">
        <v>16</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7"/>
      <c r="AZ921" s="768"/>
      <c r="BA921" s="769">
        <f>AN921</f>
        <v>0</v>
      </c>
      <c r="BB921" s="768"/>
      <c r="BC921" s="768"/>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8</v>
      </c>
      <c r="Q922" s="23"/>
      <c r="R922" s="11" t="s">
        <v>9</v>
      </c>
      <c r="S922" s="220"/>
      <c r="T922" s="950" t="s">
        <v>29</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90"/>
      <c r="AV922" s="24"/>
      <c r="AW922" s="25"/>
      <c r="AY922" s="467">
        <f>AH922</f>
        <v>0</v>
      </c>
      <c r="AZ922" s="466">
        <f>IF(AV921&lt;=設定シート!C$85,AH922,IF(AND(AV921&gt;=設定シート!E$85,AV921&lt;=設定シート!G$85),AH922*105/108,AH922))</f>
        <v>0</v>
      </c>
      <c r="BA922" s="465"/>
      <c r="BB922" s="466">
        <f>IF($AL922="賃金で算定",0,INT(AY922*$AL922/100))</f>
        <v>0</v>
      </c>
      <c r="BC922" s="466">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8"/>
      <c r="P923" s="736" t="s">
        <v>39</v>
      </c>
      <c r="Q923" s="759"/>
      <c r="R923" s="736" t="s">
        <v>9</v>
      </c>
      <c r="S923" s="760"/>
      <c r="T923" s="944" t="s">
        <v>41</v>
      </c>
      <c r="U923" s="1043"/>
      <c r="V923" s="945"/>
      <c r="W923" s="946"/>
      <c r="X923" s="946"/>
      <c r="Y923" s="799"/>
      <c r="Z923" s="776"/>
      <c r="AA923" s="777"/>
      <c r="AB923" s="777"/>
      <c r="AC923" s="775"/>
      <c r="AD923" s="776"/>
      <c r="AE923" s="777"/>
      <c r="AF923" s="777"/>
      <c r="AG923" s="778"/>
      <c r="AH923" s="947">
        <f>IF(V923="賃金で算定",V924+Z924-AD924,0)</f>
        <v>0</v>
      </c>
      <c r="AI923" s="948"/>
      <c r="AJ923" s="948"/>
      <c r="AK923" s="949"/>
      <c r="AL923" s="765"/>
      <c r="AM923" s="766"/>
      <c r="AN923" s="827"/>
      <c r="AO923" s="828"/>
      <c r="AP923" s="828"/>
      <c r="AQ923" s="828"/>
      <c r="AR923" s="828"/>
      <c r="AS923" s="779"/>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7"/>
      <c r="AZ923" s="768"/>
      <c r="BA923" s="769">
        <f t="shared" ref="BA923" si="514">AN923</f>
        <v>0</v>
      </c>
      <c r="BB923" s="768"/>
      <c r="BC923" s="768"/>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8</v>
      </c>
      <c r="Q924" s="23"/>
      <c r="R924" s="11" t="s">
        <v>9</v>
      </c>
      <c r="S924" s="220"/>
      <c r="T924" s="950" t="s">
        <v>29</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90"/>
      <c r="AV924" s="24"/>
      <c r="AW924" s="25"/>
      <c r="AY924" s="467">
        <f t="shared" ref="AY924" si="515">AH924</f>
        <v>0</v>
      </c>
      <c r="AZ924" s="466">
        <f>IF(AV923&lt;=設定シート!C$85,AH924,IF(AND(AV923&gt;=設定シート!E$85,AV923&lt;=設定シート!G$85),AH924*105/108,AH924))</f>
        <v>0</v>
      </c>
      <c r="BA924" s="465"/>
      <c r="BB924" s="466">
        <f t="shared" ref="BB924" si="516">IF($AL924="賃金で算定",0,INT(AY924*$AL924/100))</f>
        <v>0</v>
      </c>
      <c r="BC924" s="466">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8"/>
      <c r="P925" s="736" t="s">
        <v>39</v>
      </c>
      <c r="Q925" s="759"/>
      <c r="R925" s="736" t="s">
        <v>9</v>
      </c>
      <c r="S925" s="760"/>
      <c r="T925" s="944" t="s">
        <v>41</v>
      </c>
      <c r="U925" s="1043"/>
      <c r="V925" s="945"/>
      <c r="W925" s="946"/>
      <c r="X925" s="946"/>
      <c r="Y925" s="799"/>
      <c r="Z925" s="776"/>
      <c r="AA925" s="777"/>
      <c r="AB925" s="777"/>
      <c r="AC925" s="775"/>
      <c r="AD925" s="776"/>
      <c r="AE925" s="777"/>
      <c r="AF925" s="777"/>
      <c r="AG925" s="778"/>
      <c r="AH925" s="947">
        <f>IF(V925="賃金で算定",V926+Z926-AD926,0)</f>
        <v>0</v>
      </c>
      <c r="AI925" s="948"/>
      <c r="AJ925" s="948"/>
      <c r="AK925" s="949"/>
      <c r="AL925" s="765"/>
      <c r="AM925" s="766"/>
      <c r="AN925" s="827"/>
      <c r="AO925" s="828"/>
      <c r="AP925" s="828"/>
      <c r="AQ925" s="828"/>
      <c r="AR925" s="828"/>
      <c r="AS925" s="779"/>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7"/>
      <c r="AZ925" s="768"/>
      <c r="BA925" s="769">
        <f t="shared" ref="BA925" si="517">AN925</f>
        <v>0</v>
      </c>
      <c r="BB925" s="768"/>
      <c r="BC925" s="768"/>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8</v>
      </c>
      <c r="Q926" s="23"/>
      <c r="R926" s="11" t="s">
        <v>9</v>
      </c>
      <c r="S926" s="220"/>
      <c r="T926" s="950" t="s">
        <v>29</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90"/>
      <c r="AV926" s="24"/>
      <c r="AW926" s="25"/>
      <c r="AY926" s="467">
        <f t="shared" ref="AY926" si="518">AH926</f>
        <v>0</v>
      </c>
      <c r="AZ926" s="466">
        <f>IF(AV925&lt;=設定シート!C$85,AH926,IF(AND(AV925&gt;=設定シート!E$85,AV925&lt;=設定シート!G$85),AH926*105/108,AH926))</f>
        <v>0</v>
      </c>
      <c r="BA926" s="465"/>
      <c r="BB926" s="466">
        <f t="shared" ref="BB926" si="519">IF($AL926="賃金で算定",0,INT(AY926*$AL926/100))</f>
        <v>0</v>
      </c>
      <c r="BC926" s="466">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8"/>
      <c r="P927" s="736" t="s">
        <v>39</v>
      </c>
      <c r="Q927" s="759"/>
      <c r="R927" s="736" t="s">
        <v>9</v>
      </c>
      <c r="S927" s="760"/>
      <c r="T927" s="944" t="s">
        <v>41</v>
      </c>
      <c r="U927" s="1043"/>
      <c r="V927" s="945"/>
      <c r="W927" s="946"/>
      <c r="X927" s="946"/>
      <c r="Y927" s="29"/>
      <c r="Z927" s="782"/>
      <c r="AA927" s="688"/>
      <c r="AB927" s="688"/>
      <c r="AC927" s="21"/>
      <c r="AD927" s="782"/>
      <c r="AE927" s="688"/>
      <c r="AF927" s="688"/>
      <c r="AG927" s="783"/>
      <c r="AH927" s="947">
        <f>IF(V927="賃金で算定",V928+Z928-AD928,0)</f>
        <v>0</v>
      </c>
      <c r="AI927" s="948"/>
      <c r="AJ927" s="948"/>
      <c r="AK927" s="949"/>
      <c r="AL927" s="765"/>
      <c r="AM927" s="766"/>
      <c r="AN927" s="827"/>
      <c r="AO927" s="828"/>
      <c r="AP927" s="828"/>
      <c r="AQ927" s="828"/>
      <c r="AR927" s="828"/>
      <c r="AS927" s="779"/>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7"/>
      <c r="AZ927" s="768"/>
      <c r="BA927" s="769">
        <f t="shared" ref="BA927" si="520">AN927</f>
        <v>0</v>
      </c>
      <c r="BB927" s="768"/>
      <c r="BC927" s="768"/>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8</v>
      </c>
      <c r="Q928" s="23"/>
      <c r="R928" s="11" t="s">
        <v>9</v>
      </c>
      <c r="S928" s="220"/>
      <c r="T928" s="950" t="s">
        <v>29</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90"/>
      <c r="AV928" s="24"/>
      <c r="AW928" s="25"/>
      <c r="AY928" s="467">
        <f t="shared" ref="AY928" si="521">AH928</f>
        <v>0</v>
      </c>
      <c r="AZ928" s="466">
        <f>IF(AV927&lt;=設定シート!C$85,AH928,IF(AND(AV927&gt;=設定シート!E$85,AV927&lt;=設定シート!G$85),AH928*105/108,AH928))</f>
        <v>0</v>
      </c>
      <c r="BA928" s="465"/>
      <c r="BB928" s="466">
        <f t="shared" ref="BB928" si="522">IF($AL928="賃金で算定",0,INT(AY928*$AL928/100))</f>
        <v>0</v>
      </c>
      <c r="BC928" s="466">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8"/>
      <c r="P929" s="736" t="s">
        <v>39</v>
      </c>
      <c r="Q929" s="759"/>
      <c r="R929" s="736" t="s">
        <v>9</v>
      </c>
      <c r="S929" s="760"/>
      <c r="T929" s="944" t="s">
        <v>41</v>
      </c>
      <c r="U929" s="1043"/>
      <c r="V929" s="945"/>
      <c r="W929" s="946"/>
      <c r="X929" s="946"/>
      <c r="Y929" s="799"/>
      <c r="Z929" s="776"/>
      <c r="AA929" s="777"/>
      <c r="AB929" s="777"/>
      <c r="AC929" s="775"/>
      <c r="AD929" s="776"/>
      <c r="AE929" s="777"/>
      <c r="AF929" s="777"/>
      <c r="AG929" s="778"/>
      <c r="AH929" s="947">
        <f>IF(V929="賃金で算定",V930+Z930-AD930,0)</f>
        <v>0</v>
      </c>
      <c r="AI929" s="948"/>
      <c r="AJ929" s="948"/>
      <c r="AK929" s="949"/>
      <c r="AL929" s="765"/>
      <c r="AM929" s="766"/>
      <c r="AN929" s="827"/>
      <c r="AO929" s="828"/>
      <c r="AP929" s="828"/>
      <c r="AQ929" s="828"/>
      <c r="AR929" s="828"/>
      <c r="AS929" s="779"/>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7"/>
      <c r="AZ929" s="768"/>
      <c r="BA929" s="769">
        <f t="shared" ref="BA929" si="523">AN929</f>
        <v>0</v>
      </c>
      <c r="BB929" s="768"/>
      <c r="BC929" s="768"/>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8</v>
      </c>
      <c r="Q930" s="23"/>
      <c r="R930" s="11" t="s">
        <v>9</v>
      </c>
      <c r="S930" s="220"/>
      <c r="T930" s="950" t="s">
        <v>29</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90"/>
      <c r="AV930" s="24"/>
      <c r="AW930" s="25"/>
      <c r="AY930" s="467">
        <f t="shared" ref="AY930" si="524">AH930</f>
        <v>0</v>
      </c>
      <c r="AZ930" s="466">
        <f>IF(AV929&lt;=設定シート!C$85,AH930,IF(AND(AV929&gt;=設定シート!E$85,AV929&lt;=設定シート!G$85),AH930*105/108,AH930))</f>
        <v>0</v>
      </c>
      <c r="BA930" s="465"/>
      <c r="BB930" s="466">
        <f t="shared" ref="BB930" si="525">IF($AL930="賃金で算定",0,INT(AY930*$AL930/100))</f>
        <v>0</v>
      </c>
      <c r="BC930" s="466">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8"/>
      <c r="P931" s="736" t="s">
        <v>39</v>
      </c>
      <c r="Q931" s="759"/>
      <c r="R931" s="736" t="s">
        <v>9</v>
      </c>
      <c r="S931" s="760"/>
      <c r="T931" s="944" t="s">
        <v>41</v>
      </c>
      <c r="U931" s="1043"/>
      <c r="V931" s="945"/>
      <c r="W931" s="946"/>
      <c r="X931" s="946"/>
      <c r="Y931" s="799"/>
      <c r="Z931" s="776"/>
      <c r="AA931" s="777"/>
      <c r="AB931" s="777"/>
      <c r="AC931" s="775"/>
      <c r="AD931" s="776"/>
      <c r="AE931" s="777"/>
      <c r="AF931" s="777"/>
      <c r="AG931" s="778"/>
      <c r="AH931" s="947">
        <f>IF(V931="賃金で算定",V932+Z932-AD932,0)</f>
        <v>0</v>
      </c>
      <c r="AI931" s="948"/>
      <c r="AJ931" s="948"/>
      <c r="AK931" s="949"/>
      <c r="AL931" s="765"/>
      <c r="AM931" s="766"/>
      <c r="AN931" s="827"/>
      <c r="AO931" s="828"/>
      <c r="AP931" s="828"/>
      <c r="AQ931" s="828"/>
      <c r="AR931" s="828"/>
      <c r="AS931" s="779"/>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7"/>
      <c r="AZ931" s="768"/>
      <c r="BA931" s="769">
        <f t="shared" ref="BA931" si="526">AN931</f>
        <v>0</v>
      </c>
      <c r="BB931" s="768"/>
      <c r="BC931" s="768"/>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8</v>
      </c>
      <c r="Q932" s="23"/>
      <c r="R932" s="11" t="s">
        <v>9</v>
      </c>
      <c r="S932" s="220"/>
      <c r="T932" s="950" t="s">
        <v>29</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90"/>
      <c r="AV932" s="24"/>
      <c r="AW932" s="25"/>
      <c r="AY932" s="467">
        <f t="shared" ref="AY932" si="527">AH932</f>
        <v>0</v>
      </c>
      <c r="AZ932" s="466">
        <f>IF(AV931&lt;=設定シート!C$85,AH932,IF(AND(AV931&gt;=設定シート!E$85,AV931&lt;=設定シート!G$85),AH932*105/108,AH932))</f>
        <v>0</v>
      </c>
      <c r="BA932" s="465"/>
      <c r="BB932" s="466">
        <f t="shared" ref="BB932" si="528">IF($AL932="賃金で算定",0,INT(AY932*$AL932/100))</f>
        <v>0</v>
      </c>
      <c r="BC932" s="466">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8"/>
      <c r="P933" s="736" t="s">
        <v>39</v>
      </c>
      <c r="Q933" s="759"/>
      <c r="R933" s="736" t="s">
        <v>9</v>
      </c>
      <c r="S933" s="760"/>
      <c r="T933" s="944" t="s">
        <v>41</v>
      </c>
      <c r="U933" s="1043"/>
      <c r="V933" s="945"/>
      <c r="W933" s="946"/>
      <c r="X933" s="946"/>
      <c r="Y933" s="799"/>
      <c r="Z933" s="776"/>
      <c r="AA933" s="777"/>
      <c r="AB933" s="777"/>
      <c r="AC933" s="775"/>
      <c r="AD933" s="776"/>
      <c r="AE933" s="777"/>
      <c r="AF933" s="777"/>
      <c r="AG933" s="778"/>
      <c r="AH933" s="947">
        <f>IF(V933="賃金で算定",V934+Z934-AD934,0)</f>
        <v>0</v>
      </c>
      <c r="AI933" s="948"/>
      <c r="AJ933" s="948"/>
      <c r="AK933" s="949"/>
      <c r="AL933" s="765"/>
      <c r="AM933" s="766"/>
      <c r="AN933" s="827"/>
      <c r="AO933" s="828"/>
      <c r="AP933" s="828"/>
      <c r="AQ933" s="828"/>
      <c r="AR933" s="828"/>
      <c r="AS933" s="779"/>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7"/>
      <c r="AZ933" s="768"/>
      <c r="BA933" s="769">
        <f t="shared" ref="BA933" si="529">AN933</f>
        <v>0</v>
      </c>
      <c r="BB933" s="768"/>
      <c r="BC933" s="768"/>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8</v>
      </c>
      <c r="Q934" s="23"/>
      <c r="R934" s="11" t="s">
        <v>9</v>
      </c>
      <c r="S934" s="220"/>
      <c r="T934" s="950" t="s">
        <v>29</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90"/>
      <c r="AV934" s="24"/>
      <c r="AW934" s="25"/>
      <c r="AY934" s="467">
        <f t="shared" ref="AY934" si="530">AH934</f>
        <v>0</v>
      </c>
      <c r="AZ934" s="466">
        <f>IF(AV933&lt;=設定シート!C$85,AH934,IF(AND(AV933&gt;=設定シート!E$85,AV933&lt;=設定シート!G$85),AH934*105/108,AH934))</f>
        <v>0</v>
      </c>
      <c r="BA934" s="465"/>
      <c r="BB934" s="466">
        <f t="shared" ref="BB934" si="531">IF($AL934="賃金で算定",0,INT(AY934*$AL934/100))</f>
        <v>0</v>
      </c>
      <c r="BC934" s="466">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8"/>
      <c r="P935" s="736" t="s">
        <v>39</v>
      </c>
      <c r="Q935" s="759"/>
      <c r="R935" s="736" t="s">
        <v>9</v>
      </c>
      <c r="S935" s="760"/>
      <c r="T935" s="944" t="s">
        <v>41</v>
      </c>
      <c r="U935" s="1043"/>
      <c r="V935" s="945"/>
      <c r="W935" s="946"/>
      <c r="X935" s="946"/>
      <c r="Y935" s="799"/>
      <c r="Z935" s="776"/>
      <c r="AA935" s="777"/>
      <c r="AB935" s="777"/>
      <c r="AC935" s="775"/>
      <c r="AD935" s="776"/>
      <c r="AE935" s="777"/>
      <c r="AF935" s="777"/>
      <c r="AG935" s="778"/>
      <c r="AH935" s="947">
        <f>IF(V935="賃金で算定",V936+Z936-AD936,0)</f>
        <v>0</v>
      </c>
      <c r="AI935" s="948"/>
      <c r="AJ935" s="948"/>
      <c r="AK935" s="949"/>
      <c r="AL935" s="765"/>
      <c r="AM935" s="766"/>
      <c r="AN935" s="827"/>
      <c r="AO935" s="828"/>
      <c r="AP935" s="828"/>
      <c r="AQ935" s="828"/>
      <c r="AR935" s="828"/>
      <c r="AS935" s="779"/>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7"/>
      <c r="AZ935" s="768"/>
      <c r="BA935" s="769">
        <f t="shared" ref="BA935" si="532">AN935</f>
        <v>0</v>
      </c>
      <c r="BB935" s="768"/>
      <c r="BC935" s="768"/>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8</v>
      </c>
      <c r="Q936" s="23"/>
      <c r="R936" s="11" t="s">
        <v>9</v>
      </c>
      <c r="S936" s="220"/>
      <c r="T936" s="950" t="s">
        <v>29</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90"/>
      <c r="AV936" s="24"/>
      <c r="AW936" s="25"/>
      <c r="AY936" s="467">
        <f t="shared" ref="AY936" si="533">AH936</f>
        <v>0</v>
      </c>
      <c r="AZ936" s="466">
        <f>IF(AV935&lt;=設定シート!C$85,AH936,IF(AND(AV935&gt;=設定シート!E$85,AV935&lt;=設定シート!G$85),AH936*105/108,AH936))</f>
        <v>0</v>
      </c>
      <c r="BA936" s="465"/>
      <c r="BB936" s="466">
        <f t="shared" ref="BB936" si="534">IF($AL936="賃金で算定",0,INT(AY936*$AL936/100))</f>
        <v>0</v>
      </c>
      <c r="BC936" s="466">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8"/>
      <c r="P937" s="736" t="s">
        <v>39</v>
      </c>
      <c r="Q937" s="759"/>
      <c r="R937" s="736" t="s">
        <v>9</v>
      </c>
      <c r="S937" s="760"/>
      <c r="T937" s="944" t="s">
        <v>41</v>
      </c>
      <c r="U937" s="1043"/>
      <c r="V937" s="945"/>
      <c r="W937" s="946"/>
      <c r="X937" s="946"/>
      <c r="Y937" s="799"/>
      <c r="Z937" s="776"/>
      <c r="AA937" s="777"/>
      <c r="AB937" s="777"/>
      <c r="AC937" s="775"/>
      <c r="AD937" s="776"/>
      <c r="AE937" s="777"/>
      <c r="AF937" s="777"/>
      <c r="AG937" s="778"/>
      <c r="AH937" s="947">
        <f>IF(V937="賃金で算定",V938+Z938-AD938,0)</f>
        <v>0</v>
      </c>
      <c r="AI937" s="948"/>
      <c r="AJ937" s="948"/>
      <c r="AK937" s="949"/>
      <c r="AL937" s="765"/>
      <c r="AM937" s="766"/>
      <c r="AN937" s="827"/>
      <c r="AO937" s="828"/>
      <c r="AP937" s="828"/>
      <c r="AQ937" s="828"/>
      <c r="AR937" s="828"/>
      <c r="AS937" s="779"/>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7"/>
      <c r="AZ937" s="768"/>
      <c r="BA937" s="769">
        <f t="shared" ref="BA937" si="535">AN937</f>
        <v>0</v>
      </c>
      <c r="BB937" s="768"/>
      <c r="BC937" s="768"/>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8</v>
      </c>
      <c r="Q938" s="23"/>
      <c r="R938" s="11" t="s">
        <v>9</v>
      </c>
      <c r="S938" s="220"/>
      <c r="T938" s="950" t="s">
        <v>29</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90"/>
      <c r="AV938" s="24"/>
      <c r="AW938" s="25"/>
      <c r="AY938" s="467">
        <f t="shared" ref="AY938" si="536">AH938</f>
        <v>0</v>
      </c>
      <c r="AZ938" s="466">
        <f>IF(AV937&lt;=設定シート!C$85,AH938,IF(AND(AV937&gt;=設定シート!E$85,AV937&lt;=設定シート!G$85),AH938*105/108,AH938))</f>
        <v>0</v>
      </c>
      <c r="BA938" s="465"/>
      <c r="BB938" s="466">
        <f t="shared" ref="BB938" si="537">IF($AL938="賃金で算定",0,INT(AY938*$AL938/100))</f>
        <v>0</v>
      </c>
      <c r="BC938" s="466">
        <f>IF(AY938=AZ938,BB938,AZ938*$AL938/100)</f>
        <v>0</v>
      </c>
      <c r="BL938" s="22">
        <f>IF(AY938=AZ938,0,1)</f>
        <v>0</v>
      </c>
      <c r="BM938" s="22" t="str">
        <f>IF(BL938=1,AL938,"")</f>
        <v/>
      </c>
    </row>
    <row r="939" spans="2:74" ht="18" customHeight="1">
      <c r="B939" s="839" t="s">
        <v>899</v>
      </c>
      <c r="C939" s="956"/>
      <c r="D939" s="956"/>
      <c r="E939" s="957"/>
      <c r="F939" s="1037"/>
      <c r="G939" s="965"/>
      <c r="H939" s="965"/>
      <c r="I939" s="965"/>
      <c r="J939" s="965"/>
      <c r="K939" s="965"/>
      <c r="L939" s="965"/>
      <c r="M939" s="965"/>
      <c r="N939" s="966"/>
      <c r="O939" s="839" t="s">
        <v>904</v>
      </c>
      <c r="P939" s="956"/>
      <c r="Q939" s="956"/>
      <c r="R939" s="956"/>
      <c r="S939" s="956"/>
      <c r="T939" s="956"/>
      <c r="U939" s="957"/>
      <c r="V939" s="1040">
        <f>AH939</f>
        <v>0</v>
      </c>
      <c r="W939" s="1041"/>
      <c r="X939" s="1041"/>
      <c r="Y939" s="1042"/>
      <c r="Z939" s="776"/>
      <c r="AA939" s="777"/>
      <c r="AB939" s="777"/>
      <c r="AC939" s="775"/>
      <c r="AD939" s="776"/>
      <c r="AE939" s="777"/>
      <c r="AF939" s="777"/>
      <c r="AG939" s="775"/>
      <c r="AH939" s="947">
        <f>AH921+AH923+AH925+AH927+AH929+AH931+AH933+AH935+AH937</f>
        <v>0</v>
      </c>
      <c r="AI939" s="948"/>
      <c r="AJ939" s="948"/>
      <c r="AK939" s="949"/>
      <c r="AL939" s="743"/>
      <c r="AM939" s="745"/>
      <c r="AN939" s="947">
        <f>AN921+AN923+AN925+AN927+AN929+AN931+AN933+AN935+AN937</f>
        <v>0</v>
      </c>
      <c r="AO939" s="948"/>
      <c r="AP939" s="948"/>
      <c r="AQ939" s="948"/>
      <c r="AR939" s="948"/>
      <c r="AS939" s="779"/>
      <c r="AW939" s="25"/>
      <c r="AY939" s="767"/>
      <c r="AZ939" s="784"/>
      <c r="BA939" s="785">
        <f>BA921+BA923+BA925+BA927+BA929+BA931+BA933+BA935+BA937</f>
        <v>0</v>
      </c>
      <c r="BB939" s="769">
        <f>BB922+BB924+BB926+BB928+BB930+BB932+BB934+BB936+BB938</f>
        <v>0</v>
      </c>
      <c r="BC939" s="769">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7"/>
      <c r="AM940" s="748"/>
      <c r="AN940" s="951">
        <f>BB940</f>
        <v>0</v>
      </c>
      <c r="AO940" s="930"/>
      <c r="AP940" s="930"/>
      <c r="AQ940" s="930"/>
      <c r="AR940" s="930"/>
      <c r="AS940" s="800"/>
      <c r="AW940" s="25"/>
      <c r="AY940" s="786">
        <f>AY922+AY924+AY926+AY928+AY930+AY932+AY934+AY936+AY938</f>
        <v>0</v>
      </c>
      <c r="AZ940" s="787"/>
      <c r="BA940" s="787"/>
      <c r="BB940" s="788">
        <f>BB939</f>
        <v>0</v>
      </c>
      <c r="BC940" s="789"/>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91"/>
      <c r="AM941" s="692"/>
      <c r="AN941" s="934">
        <f>BC941</f>
        <v>0</v>
      </c>
      <c r="AO941" s="935"/>
      <c r="AP941" s="935"/>
      <c r="AQ941" s="935"/>
      <c r="AR941" s="935"/>
      <c r="AS941" s="690"/>
      <c r="AU941" s="222"/>
      <c r="AW941" s="25"/>
      <c r="AY941" s="469"/>
      <c r="AZ941" s="470">
        <f>IF(AZ922+AZ924+AZ926+AZ928+AZ930+AZ932+AZ934+AZ936+AZ938=AY940,0,ROUNDDOWN(AZ922+AZ924+AZ926+AZ928+AZ930+AZ932+AZ934+AZ936+AZ938,0))</f>
        <v>0</v>
      </c>
      <c r="BA941" s="468"/>
      <c r="BB941" s="468"/>
      <c r="BC941" s="470">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43</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893</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3"/>
      <c r="AN953" s="703"/>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10</v>
      </c>
      <c r="C955" s="836"/>
      <c r="D955" s="836"/>
      <c r="E955" s="836"/>
      <c r="F955" s="836"/>
      <c r="G955" s="836"/>
      <c r="H955" s="836"/>
      <c r="I955" s="836"/>
      <c r="J955" s="840" t="s">
        <v>18</v>
      </c>
      <c r="K955" s="840"/>
      <c r="L955" s="729" t="s">
        <v>11</v>
      </c>
      <c r="M955" s="840" t="s">
        <v>19</v>
      </c>
      <c r="N955" s="840"/>
      <c r="O955" s="841" t="s">
        <v>20</v>
      </c>
      <c r="P955" s="840"/>
      <c r="Q955" s="840"/>
      <c r="R955" s="840"/>
      <c r="S955" s="840"/>
      <c r="T955" s="840"/>
      <c r="U955" s="840" t="s">
        <v>21</v>
      </c>
      <c r="V955" s="840"/>
      <c r="W955" s="840"/>
      <c r="AD955" s="11"/>
      <c r="AE955" s="11"/>
      <c r="AF955" s="11"/>
      <c r="AG955" s="11"/>
      <c r="AH955" s="11"/>
      <c r="AI955" s="11"/>
      <c r="AJ955" s="11"/>
      <c r="AL955" s="981">
        <f>$AL$9</f>
        <v>0</v>
      </c>
      <c r="AM955" s="843"/>
      <c r="AN955" s="914" t="s">
        <v>12</v>
      </c>
      <c r="AO955" s="914"/>
      <c r="AP955" s="843">
        <v>24</v>
      </c>
      <c r="AQ955" s="843"/>
      <c r="AR955" s="914" t="s">
        <v>13</v>
      </c>
      <c r="AS955" s="917"/>
      <c r="AW955" s="25"/>
    </row>
    <row r="956" spans="2:5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44</v>
      </c>
      <c r="C959" s="891"/>
      <c r="D959" s="891"/>
      <c r="E959" s="891"/>
      <c r="F959" s="891"/>
      <c r="G959" s="891"/>
      <c r="H959" s="891"/>
      <c r="I959" s="892"/>
      <c r="J959" s="890" t="s">
        <v>14</v>
      </c>
      <c r="K959" s="891"/>
      <c r="L959" s="891"/>
      <c r="M959" s="891"/>
      <c r="N959" s="899"/>
      <c r="O959" s="902" t="s">
        <v>45</v>
      </c>
      <c r="P959" s="891"/>
      <c r="Q959" s="891"/>
      <c r="R959" s="891"/>
      <c r="S959" s="891"/>
      <c r="T959" s="891"/>
      <c r="U959" s="892"/>
      <c r="V959" s="730" t="s">
        <v>876</v>
      </c>
      <c r="W959" s="731"/>
      <c r="X959" s="731"/>
      <c r="Y959" s="905" t="s">
        <v>570</v>
      </c>
      <c r="Z959" s="905"/>
      <c r="AA959" s="905"/>
      <c r="AB959" s="905"/>
      <c r="AC959" s="905"/>
      <c r="AD959" s="905"/>
      <c r="AE959" s="905"/>
      <c r="AF959" s="905"/>
      <c r="AG959" s="905"/>
      <c r="AH959" s="905"/>
      <c r="AI959" s="731"/>
      <c r="AJ959" s="731"/>
      <c r="AK959" s="732"/>
      <c r="AL959" s="1034" t="s">
        <v>524</v>
      </c>
      <c r="AM959" s="1034"/>
      <c r="AN959" s="906" t="s">
        <v>315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15</v>
      </c>
      <c r="W960" s="1044"/>
      <c r="X960" s="1044"/>
      <c r="Y960" s="1045"/>
      <c r="Z960" s="858" t="s">
        <v>24</v>
      </c>
      <c r="AA960" s="859"/>
      <c r="AB960" s="859"/>
      <c r="AC960" s="860"/>
      <c r="AD960" s="1049" t="s">
        <v>25</v>
      </c>
      <c r="AE960" s="1050"/>
      <c r="AF960" s="1050"/>
      <c r="AG960" s="1051"/>
      <c r="AH960" s="870" t="s">
        <v>174</v>
      </c>
      <c r="AI960" s="871"/>
      <c r="AJ960" s="871"/>
      <c r="AK960" s="872"/>
      <c r="AL960" s="1035" t="s">
        <v>525</v>
      </c>
      <c r="AM960" s="1035"/>
      <c r="AN960" s="880" t="s">
        <v>27</v>
      </c>
      <c r="AO960" s="881"/>
      <c r="AP960" s="881"/>
      <c r="AQ960" s="881"/>
      <c r="AR960" s="882"/>
      <c r="AS960" s="883"/>
      <c r="AW960" s="25"/>
      <c r="AY960" s="754" t="s">
        <v>551</v>
      </c>
      <c r="AZ960" s="754" t="s">
        <v>551</v>
      </c>
      <c r="BA960" s="754" t="s">
        <v>549</v>
      </c>
      <c r="BB960" s="884" t="s">
        <v>550</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4"/>
      <c r="AZ961" s="465" t="s">
        <v>545</v>
      </c>
      <c r="BA961" s="465" t="s">
        <v>548</v>
      </c>
      <c r="BB961" s="755" t="s">
        <v>546</v>
      </c>
      <c r="BC961" s="465" t="s">
        <v>545</v>
      </c>
      <c r="BL961" s="22" t="s">
        <v>556</v>
      </c>
      <c r="BM961" s="22" t="s">
        <v>260</v>
      </c>
    </row>
    <row r="962" spans="2:74" ht="18" customHeight="1">
      <c r="B962" s="936"/>
      <c r="C962" s="937"/>
      <c r="D962" s="937"/>
      <c r="E962" s="937"/>
      <c r="F962" s="937"/>
      <c r="G962" s="937"/>
      <c r="H962" s="937"/>
      <c r="I962" s="938"/>
      <c r="J962" s="936"/>
      <c r="K962" s="937"/>
      <c r="L962" s="937"/>
      <c r="M962" s="937"/>
      <c r="N962" s="942"/>
      <c r="O962" s="758"/>
      <c r="P962" s="736" t="s">
        <v>39</v>
      </c>
      <c r="Q962" s="759"/>
      <c r="R962" s="736" t="s">
        <v>9</v>
      </c>
      <c r="S962" s="760"/>
      <c r="T962" s="944" t="s">
        <v>47</v>
      </c>
      <c r="U962" s="1043"/>
      <c r="V962" s="945"/>
      <c r="W962" s="946"/>
      <c r="X962" s="946"/>
      <c r="Y962" s="794" t="s">
        <v>16</v>
      </c>
      <c r="Z962" s="762"/>
      <c r="AA962" s="763"/>
      <c r="AB962" s="763"/>
      <c r="AC962" s="761" t="s">
        <v>16</v>
      </c>
      <c r="AD962" s="762"/>
      <c r="AE962" s="763"/>
      <c r="AF962" s="763"/>
      <c r="AG962" s="764" t="s">
        <v>16</v>
      </c>
      <c r="AH962" s="947">
        <f>IF(V962="賃金で算定",V963+Z963-AD963,0)</f>
        <v>0</v>
      </c>
      <c r="AI962" s="948"/>
      <c r="AJ962" s="948"/>
      <c r="AK962" s="949"/>
      <c r="AL962" s="765"/>
      <c r="AM962" s="766"/>
      <c r="AN962" s="827"/>
      <c r="AO962" s="828"/>
      <c r="AP962" s="828"/>
      <c r="AQ962" s="828"/>
      <c r="AR962" s="828"/>
      <c r="AS962" s="764" t="s">
        <v>16</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7"/>
      <c r="AZ962" s="768"/>
      <c r="BA962" s="769">
        <f>AN962</f>
        <v>0</v>
      </c>
      <c r="BB962" s="768"/>
      <c r="BC962" s="768"/>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8</v>
      </c>
      <c r="Q963" s="23"/>
      <c r="R963" s="11" t="s">
        <v>9</v>
      </c>
      <c r="S963" s="220"/>
      <c r="T963" s="950" t="s">
        <v>29</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90"/>
      <c r="AV963" s="24"/>
      <c r="AW963" s="25"/>
      <c r="AY963" s="467">
        <f>AH963</f>
        <v>0</v>
      </c>
      <c r="AZ963" s="466">
        <f>IF(AV962&lt;=設定シート!C$85,AH963,IF(AND(AV962&gt;=設定シート!E$85,AV962&lt;=設定シート!G$85),AH963*105/108,AH963))</f>
        <v>0</v>
      </c>
      <c r="BA963" s="465"/>
      <c r="BB963" s="466">
        <f>IF($AL963="賃金で算定",0,INT(AY963*$AL963/100))</f>
        <v>0</v>
      </c>
      <c r="BC963" s="466">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8"/>
      <c r="P964" s="736" t="s">
        <v>39</v>
      </c>
      <c r="Q964" s="759"/>
      <c r="R964" s="736" t="s">
        <v>9</v>
      </c>
      <c r="S964" s="760"/>
      <c r="T964" s="944" t="s">
        <v>41</v>
      </c>
      <c r="U964" s="1043"/>
      <c r="V964" s="945"/>
      <c r="W964" s="946"/>
      <c r="X964" s="946"/>
      <c r="Y964" s="799"/>
      <c r="Z964" s="776"/>
      <c r="AA964" s="777"/>
      <c r="AB964" s="777"/>
      <c r="AC964" s="775"/>
      <c r="AD964" s="776"/>
      <c r="AE964" s="777"/>
      <c r="AF964" s="777"/>
      <c r="AG964" s="778"/>
      <c r="AH964" s="947">
        <f>IF(V964="賃金で算定",V965+Z965-AD965,0)</f>
        <v>0</v>
      </c>
      <c r="AI964" s="948"/>
      <c r="AJ964" s="948"/>
      <c r="AK964" s="949"/>
      <c r="AL964" s="765"/>
      <c r="AM964" s="766"/>
      <c r="AN964" s="827"/>
      <c r="AO964" s="828"/>
      <c r="AP964" s="828"/>
      <c r="AQ964" s="828"/>
      <c r="AR964" s="828"/>
      <c r="AS964" s="779"/>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7"/>
      <c r="AZ964" s="768"/>
      <c r="BA964" s="769">
        <f t="shared" ref="BA964" si="538">AN964</f>
        <v>0</v>
      </c>
      <c r="BB964" s="768"/>
      <c r="BC964" s="768"/>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8</v>
      </c>
      <c r="Q965" s="23"/>
      <c r="R965" s="11" t="s">
        <v>9</v>
      </c>
      <c r="S965" s="220"/>
      <c r="T965" s="950" t="s">
        <v>29</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90"/>
      <c r="AV965" s="24"/>
      <c r="AW965" s="25"/>
      <c r="AY965" s="467">
        <f t="shared" ref="AY965" si="539">AH965</f>
        <v>0</v>
      </c>
      <c r="AZ965" s="466">
        <f>IF(AV964&lt;=設定シート!C$85,AH965,IF(AND(AV964&gt;=設定シート!E$85,AV964&lt;=設定シート!G$85),AH965*105/108,AH965))</f>
        <v>0</v>
      </c>
      <c r="BA965" s="465"/>
      <c r="BB965" s="466">
        <f t="shared" ref="BB965" si="540">IF($AL965="賃金で算定",0,INT(AY965*$AL965/100))</f>
        <v>0</v>
      </c>
      <c r="BC965" s="466">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8"/>
      <c r="P966" s="736" t="s">
        <v>39</v>
      </c>
      <c r="Q966" s="759"/>
      <c r="R966" s="736" t="s">
        <v>9</v>
      </c>
      <c r="S966" s="760"/>
      <c r="T966" s="944" t="s">
        <v>41</v>
      </c>
      <c r="U966" s="1043"/>
      <c r="V966" s="945"/>
      <c r="W966" s="946"/>
      <c r="X966" s="946"/>
      <c r="Y966" s="799"/>
      <c r="Z966" s="776"/>
      <c r="AA966" s="777"/>
      <c r="AB966" s="777"/>
      <c r="AC966" s="775"/>
      <c r="AD966" s="776"/>
      <c r="AE966" s="777"/>
      <c r="AF966" s="777"/>
      <c r="AG966" s="778"/>
      <c r="AH966" s="947">
        <f>IF(V966="賃金で算定",V967+Z967-AD967,0)</f>
        <v>0</v>
      </c>
      <c r="AI966" s="948"/>
      <c r="AJ966" s="948"/>
      <c r="AK966" s="949"/>
      <c r="AL966" s="765"/>
      <c r="AM966" s="766"/>
      <c r="AN966" s="827"/>
      <c r="AO966" s="828"/>
      <c r="AP966" s="828"/>
      <c r="AQ966" s="828"/>
      <c r="AR966" s="828"/>
      <c r="AS966" s="779"/>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7"/>
      <c r="AZ966" s="768"/>
      <c r="BA966" s="769">
        <f t="shared" ref="BA966" si="541">AN966</f>
        <v>0</v>
      </c>
      <c r="BB966" s="768"/>
      <c r="BC966" s="768"/>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8</v>
      </c>
      <c r="Q967" s="23"/>
      <c r="R967" s="11" t="s">
        <v>9</v>
      </c>
      <c r="S967" s="220"/>
      <c r="T967" s="950" t="s">
        <v>29</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90"/>
      <c r="AV967" s="24"/>
      <c r="AW967" s="25"/>
      <c r="AY967" s="467">
        <f t="shared" ref="AY967" si="542">AH967</f>
        <v>0</v>
      </c>
      <c r="AZ967" s="466">
        <f>IF(AV966&lt;=設定シート!C$85,AH967,IF(AND(AV966&gt;=設定シート!E$85,AV966&lt;=設定シート!G$85),AH967*105/108,AH967))</f>
        <v>0</v>
      </c>
      <c r="BA967" s="465"/>
      <c r="BB967" s="466">
        <f t="shared" ref="BB967" si="543">IF($AL967="賃金で算定",0,INT(AY967*$AL967/100))</f>
        <v>0</v>
      </c>
      <c r="BC967" s="466">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8"/>
      <c r="P968" s="736" t="s">
        <v>39</v>
      </c>
      <c r="Q968" s="759"/>
      <c r="R968" s="736" t="s">
        <v>9</v>
      </c>
      <c r="S968" s="760"/>
      <c r="T968" s="944" t="s">
        <v>41</v>
      </c>
      <c r="U968" s="1043"/>
      <c r="V968" s="945"/>
      <c r="W968" s="946"/>
      <c r="X968" s="946"/>
      <c r="Y968" s="29"/>
      <c r="Z968" s="782"/>
      <c r="AA968" s="688"/>
      <c r="AB968" s="688"/>
      <c r="AC968" s="21"/>
      <c r="AD968" s="782"/>
      <c r="AE968" s="688"/>
      <c r="AF968" s="688"/>
      <c r="AG968" s="783"/>
      <c r="AH968" s="947">
        <f>IF(V968="賃金で算定",V969+Z969-AD969,0)</f>
        <v>0</v>
      </c>
      <c r="AI968" s="948"/>
      <c r="AJ968" s="948"/>
      <c r="AK968" s="949"/>
      <c r="AL968" s="765"/>
      <c r="AM968" s="766"/>
      <c r="AN968" s="827"/>
      <c r="AO968" s="828"/>
      <c r="AP968" s="828"/>
      <c r="AQ968" s="828"/>
      <c r="AR968" s="828"/>
      <c r="AS968" s="779"/>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7"/>
      <c r="AZ968" s="768"/>
      <c r="BA968" s="769">
        <f t="shared" ref="BA968" si="544">AN968</f>
        <v>0</v>
      </c>
      <c r="BB968" s="768"/>
      <c r="BC968" s="768"/>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8</v>
      </c>
      <c r="Q969" s="23"/>
      <c r="R969" s="11" t="s">
        <v>9</v>
      </c>
      <c r="S969" s="220"/>
      <c r="T969" s="950" t="s">
        <v>29</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90"/>
      <c r="AV969" s="24"/>
      <c r="AW969" s="25"/>
      <c r="AY969" s="467">
        <f t="shared" ref="AY969" si="545">AH969</f>
        <v>0</v>
      </c>
      <c r="AZ969" s="466">
        <f>IF(AV968&lt;=設定シート!C$85,AH969,IF(AND(AV968&gt;=設定シート!E$85,AV968&lt;=設定シート!G$85),AH969*105/108,AH969))</f>
        <v>0</v>
      </c>
      <c r="BA969" s="465"/>
      <c r="BB969" s="466">
        <f t="shared" ref="BB969" si="546">IF($AL969="賃金で算定",0,INT(AY969*$AL969/100))</f>
        <v>0</v>
      </c>
      <c r="BC969" s="466">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8"/>
      <c r="P970" s="736" t="s">
        <v>39</v>
      </c>
      <c r="Q970" s="759"/>
      <c r="R970" s="736" t="s">
        <v>9</v>
      </c>
      <c r="S970" s="760"/>
      <c r="T970" s="944" t="s">
        <v>41</v>
      </c>
      <c r="U970" s="1043"/>
      <c r="V970" s="945"/>
      <c r="W970" s="946"/>
      <c r="X970" s="946"/>
      <c r="Y970" s="799"/>
      <c r="Z970" s="776"/>
      <c r="AA970" s="777"/>
      <c r="AB970" s="777"/>
      <c r="AC970" s="775"/>
      <c r="AD970" s="776"/>
      <c r="AE970" s="777"/>
      <c r="AF970" s="777"/>
      <c r="AG970" s="778"/>
      <c r="AH970" s="947">
        <f>IF(V970="賃金で算定",V971+Z971-AD971,0)</f>
        <v>0</v>
      </c>
      <c r="AI970" s="948"/>
      <c r="AJ970" s="948"/>
      <c r="AK970" s="949"/>
      <c r="AL970" s="765"/>
      <c r="AM970" s="766"/>
      <c r="AN970" s="827"/>
      <c r="AO970" s="828"/>
      <c r="AP970" s="828"/>
      <c r="AQ970" s="828"/>
      <c r="AR970" s="828"/>
      <c r="AS970" s="779"/>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7"/>
      <c r="AZ970" s="768"/>
      <c r="BA970" s="769">
        <f t="shared" ref="BA970" si="547">AN970</f>
        <v>0</v>
      </c>
      <c r="BB970" s="768"/>
      <c r="BC970" s="768"/>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8</v>
      </c>
      <c r="Q971" s="23"/>
      <c r="R971" s="11" t="s">
        <v>9</v>
      </c>
      <c r="S971" s="220"/>
      <c r="T971" s="950" t="s">
        <v>29</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90"/>
      <c r="AV971" s="24"/>
      <c r="AW971" s="25"/>
      <c r="AY971" s="467">
        <f t="shared" ref="AY971" si="548">AH971</f>
        <v>0</v>
      </c>
      <c r="AZ971" s="466">
        <f>IF(AV970&lt;=設定シート!C$85,AH971,IF(AND(AV970&gt;=設定シート!E$85,AV970&lt;=設定シート!G$85),AH971*105/108,AH971))</f>
        <v>0</v>
      </c>
      <c r="BA971" s="465"/>
      <c r="BB971" s="466">
        <f t="shared" ref="BB971" si="549">IF($AL971="賃金で算定",0,INT(AY971*$AL971/100))</f>
        <v>0</v>
      </c>
      <c r="BC971" s="466">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8"/>
      <c r="P972" s="736" t="s">
        <v>39</v>
      </c>
      <c r="Q972" s="759"/>
      <c r="R972" s="736" t="s">
        <v>9</v>
      </c>
      <c r="S972" s="760"/>
      <c r="T972" s="944" t="s">
        <v>41</v>
      </c>
      <c r="U972" s="1043"/>
      <c r="V972" s="945"/>
      <c r="W972" s="946"/>
      <c r="X972" s="946"/>
      <c r="Y972" s="799"/>
      <c r="Z972" s="776"/>
      <c r="AA972" s="777"/>
      <c r="AB972" s="777"/>
      <c r="AC972" s="775"/>
      <c r="AD972" s="776"/>
      <c r="AE972" s="777"/>
      <c r="AF972" s="777"/>
      <c r="AG972" s="778"/>
      <c r="AH972" s="947">
        <f>IF(V972="賃金で算定",V973+Z973-AD973,0)</f>
        <v>0</v>
      </c>
      <c r="AI972" s="948"/>
      <c r="AJ972" s="948"/>
      <c r="AK972" s="949"/>
      <c r="AL972" s="765"/>
      <c r="AM972" s="766"/>
      <c r="AN972" s="827"/>
      <c r="AO972" s="828"/>
      <c r="AP972" s="828"/>
      <c r="AQ972" s="828"/>
      <c r="AR972" s="828"/>
      <c r="AS972" s="779"/>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7"/>
      <c r="AZ972" s="768"/>
      <c r="BA972" s="769">
        <f t="shared" ref="BA972" si="550">AN972</f>
        <v>0</v>
      </c>
      <c r="BB972" s="768"/>
      <c r="BC972" s="768"/>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8</v>
      </c>
      <c r="Q973" s="23"/>
      <c r="R973" s="11" t="s">
        <v>9</v>
      </c>
      <c r="S973" s="220"/>
      <c r="T973" s="950" t="s">
        <v>29</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90"/>
      <c r="AV973" s="24"/>
      <c r="AW973" s="25"/>
      <c r="AY973" s="467">
        <f t="shared" ref="AY973" si="551">AH973</f>
        <v>0</v>
      </c>
      <c r="AZ973" s="466">
        <f>IF(AV972&lt;=設定シート!C$85,AH973,IF(AND(AV972&gt;=設定シート!E$85,AV972&lt;=設定シート!G$85),AH973*105/108,AH973))</f>
        <v>0</v>
      </c>
      <c r="BA973" s="465"/>
      <c r="BB973" s="466">
        <f t="shared" ref="BB973" si="552">IF($AL973="賃金で算定",0,INT(AY973*$AL973/100))</f>
        <v>0</v>
      </c>
      <c r="BC973" s="466">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8"/>
      <c r="P974" s="736" t="s">
        <v>39</v>
      </c>
      <c r="Q974" s="759"/>
      <c r="R974" s="736" t="s">
        <v>9</v>
      </c>
      <c r="S974" s="760"/>
      <c r="T974" s="944" t="s">
        <v>41</v>
      </c>
      <c r="U974" s="1043"/>
      <c r="V974" s="945"/>
      <c r="W974" s="946"/>
      <c r="X974" s="946"/>
      <c r="Y974" s="799"/>
      <c r="Z974" s="776"/>
      <c r="AA974" s="777"/>
      <c r="AB974" s="777"/>
      <c r="AC974" s="775"/>
      <c r="AD974" s="776"/>
      <c r="AE974" s="777"/>
      <c r="AF974" s="777"/>
      <c r="AG974" s="778"/>
      <c r="AH974" s="947">
        <f>IF(V974="賃金で算定",V975+Z975-AD975,0)</f>
        <v>0</v>
      </c>
      <c r="AI974" s="948"/>
      <c r="AJ974" s="948"/>
      <c r="AK974" s="949"/>
      <c r="AL974" s="765"/>
      <c r="AM974" s="766"/>
      <c r="AN974" s="827"/>
      <c r="AO974" s="828"/>
      <c r="AP974" s="828"/>
      <c r="AQ974" s="828"/>
      <c r="AR974" s="828"/>
      <c r="AS974" s="779"/>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7"/>
      <c r="AZ974" s="768"/>
      <c r="BA974" s="769">
        <f t="shared" ref="BA974" si="553">AN974</f>
        <v>0</v>
      </c>
      <c r="BB974" s="768"/>
      <c r="BC974" s="768"/>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8</v>
      </c>
      <c r="Q975" s="23"/>
      <c r="R975" s="11" t="s">
        <v>9</v>
      </c>
      <c r="S975" s="220"/>
      <c r="T975" s="950" t="s">
        <v>29</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90"/>
      <c r="AV975" s="24"/>
      <c r="AW975" s="25"/>
      <c r="AY975" s="467">
        <f t="shared" ref="AY975" si="554">AH975</f>
        <v>0</v>
      </c>
      <c r="AZ975" s="466">
        <f>IF(AV974&lt;=設定シート!C$85,AH975,IF(AND(AV974&gt;=設定シート!E$85,AV974&lt;=設定シート!G$85),AH975*105/108,AH975))</f>
        <v>0</v>
      </c>
      <c r="BA975" s="465"/>
      <c r="BB975" s="466">
        <f t="shared" ref="BB975" si="555">IF($AL975="賃金で算定",0,INT(AY975*$AL975/100))</f>
        <v>0</v>
      </c>
      <c r="BC975" s="466">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8"/>
      <c r="P976" s="736" t="s">
        <v>39</v>
      </c>
      <c r="Q976" s="759"/>
      <c r="R976" s="736" t="s">
        <v>9</v>
      </c>
      <c r="S976" s="760"/>
      <c r="T976" s="944" t="s">
        <v>41</v>
      </c>
      <c r="U976" s="1043"/>
      <c r="V976" s="945"/>
      <c r="W976" s="946"/>
      <c r="X976" s="946"/>
      <c r="Y976" s="799"/>
      <c r="Z976" s="776"/>
      <c r="AA976" s="777"/>
      <c r="AB976" s="777"/>
      <c r="AC976" s="775"/>
      <c r="AD976" s="776"/>
      <c r="AE976" s="777"/>
      <c r="AF976" s="777"/>
      <c r="AG976" s="778"/>
      <c r="AH976" s="947">
        <f>IF(V976="賃金で算定",V977+Z977-AD977,0)</f>
        <v>0</v>
      </c>
      <c r="AI976" s="948"/>
      <c r="AJ976" s="948"/>
      <c r="AK976" s="949"/>
      <c r="AL976" s="765"/>
      <c r="AM976" s="766"/>
      <c r="AN976" s="827"/>
      <c r="AO976" s="828"/>
      <c r="AP976" s="828"/>
      <c r="AQ976" s="828"/>
      <c r="AR976" s="828"/>
      <c r="AS976" s="779"/>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7"/>
      <c r="AZ976" s="768"/>
      <c r="BA976" s="769">
        <f t="shared" ref="BA976" si="556">AN976</f>
        <v>0</v>
      </c>
      <c r="BB976" s="768"/>
      <c r="BC976" s="768"/>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8</v>
      </c>
      <c r="Q977" s="23"/>
      <c r="R977" s="11" t="s">
        <v>9</v>
      </c>
      <c r="S977" s="220"/>
      <c r="T977" s="950" t="s">
        <v>29</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90"/>
      <c r="AV977" s="24"/>
      <c r="AW977" s="25"/>
      <c r="AY977" s="467">
        <f t="shared" ref="AY977" si="557">AH977</f>
        <v>0</v>
      </c>
      <c r="AZ977" s="466">
        <f>IF(AV976&lt;=設定シート!C$85,AH977,IF(AND(AV976&gt;=設定シート!E$85,AV976&lt;=設定シート!G$85),AH977*105/108,AH977))</f>
        <v>0</v>
      </c>
      <c r="BA977" s="465"/>
      <c r="BB977" s="466">
        <f t="shared" ref="BB977" si="558">IF($AL977="賃金で算定",0,INT(AY977*$AL977/100))</f>
        <v>0</v>
      </c>
      <c r="BC977" s="466">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8"/>
      <c r="P978" s="736" t="s">
        <v>39</v>
      </c>
      <c r="Q978" s="759"/>
      <c r="R978" s="736" t="s">
        <v>9</v>
      </c>
      <c r="S978" s="760"/>
      <c r="T978" s="944" t="s">
        <v>41</v>
      </c>
      <c r="U978" s="1043"/>
      <c r="V978" s="945"/>
      <c r="W978" s="946"/>
      <c r="X978" s="946"/>
      <c r="Y978" s="799"/>
      <c r="Z978" s="776"/>
      <c r="AA978" s="777"/>
      <c r="AB978" s="777"/>
      <c r="AC978" s="775"/>
      <c r="AD978" s="776"/>
      <c r="AE978" s="777"/>
      <c r="AF978" s="777"/>
      <c r="AG978" s="778"/>
      <c r="AH978" s="947">
        <f>IF(V978="賃金で算定",V979+Z979-AD979,0)</f>
        <v>0</v>
      </c>
      <c r="AI978" s="948"/>
      <c r="AJ978" s="948"/>
      <c r="AK978" s="949"/>
      <c r="AL978" s="765"/>
      <c r="AM978" s="766"/>
      <c r="AN978" s="827"/>
      <c r="AO978" s="828"/>
      <c r="AP978" s="828"/>
      <c r="AQ978" s="828"/>
      <c r="AR978" s="828"/>
      <c r="AS978" s="779"/>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7"/>
      <c r="AZ978" s="768"/>
      <c r="BA978" s="769">
        <f t="shared" ref="BA978" si="559">AN978</f>
        <v>0</v>
      </c>
      <c r="BB978" s="768"/>
      <c r="BC978" s="768"/>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8</v>
      </c>
      <c r="Q979" s="23"/>
      <c r="R979" s="11" t="s">
        <v>9</v>
      </c>
      <c r="S979" s="220"/>
      <c r="T979" s="950" t="s">
        <v>29</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90"/>
      <c r="AV979" s="24"/>
      <c r="AW979" s="25"/>
      <c r="AY979" s="467">
        <f t="shared" ref="AY979" si="560">AH979</f>
        <v>0</v>
      </c>
      <c r="AZ979" s="466">
        <f>IF(AV978&lt;=設定シート!C$85,AH979,IF(AND(AV978&gt;=設定シート!E$85,AV978&lt;=設定シート!G$85),AH979*105/108,AH979))</f>
        <v>0</v>
      </c>
      <c r="BA979" s="465"/>
      <c r="BB979" s="466">
        <f t="shared" ref="BB979" si="561">IF($AL979="賃金で算定",0,INT(AY979*$AL979/100))</f>
        <v>0</v>
      </c>
      <c r="BC979" s="466">
        <f>IF(AY979=AZ979,BB979,AZ979*$AL979/100)</f>
        <v>0</v>
      </c>
      <c r="BL979" s="22">
        <f>IF(AY979=AZ979,0,1)</f>
        <v>0</v>
      </c>
      <c r="BM979" s="22" t="str">
        <f>IF(BL979=1,AL979,"")</f>
        <v/>
      </c>
    </row>
    <row r="980" spans="2:74" ht="18" customHeight="1">
      <c r="B980" s="839" t="s">
        <v>865</v>
      </c>
      <c r="C980" s="956"/>
      <c r="D980" s="956"/>
      <c r="E980" s="957"/>
      <c r="F980" s="1037"/>
      <c r="G980" s="965"/>
      <c r="H980" s="965"/>
      <c r="I980" s="965"/>
      <c r="J980" s="965"/>
      <c r="K980" s="965"/>
      <c r="L980" s="965"/>
      <c r="M980" s="965"/>
      <c r="N980" s="966"/>
      <c r="O980" s="839" t="s">
        <v>866</v>
      </c>
      <c r="P980" s="956"/>
      <c r="Q980" s="956"/>
      <c r="R980" s="956"/>
      <c r="S980" s="956"/>
      <c r="T980" s="956"/>
      <c r="U980" s="957"/>
      <c r="V980" s="1040">
        <f>AH980</f>
        <v>0</v>
      </c>
      <c r="W980" s="1041"/>
      <c r="X980" s="1041"/>
      <c r="Y980" s="1042"/>
      <c r="Z980" s="776"/>
      <c r="AA980" s="777"/>
      <c r="AB980" s="777"/>
      <c r="AC980" s="775"/>
      <c r="AD980" s="776"/>
      <c r="AE980" s="777"/>
      <c r="AF980" s="777"/>
      <c r="AG980" s="775"/>
      <c r="AH980" s="947">
        <f>AH962+AH964+AH966+AH968+AH970+AH972+AH974+AH976+AH978</f>
        <v>0</v>
      </c>
      <c r="AI980" s="948"/>
      <c r="AJ980" s="948"/>
      <c r="AK980" s="949"/>
      <c r="AL980" s="743"/>
      <c r="AM980" s="745"/>
      <c r="AN980" s="947">
        <f>AN962+AN964+AN966+AN968+AN970+AN972+AN974+AN976+AN978</f>
        <v>0</v>
      </c>
      <c r="AO980" s="948"/>
      <c r="AP980" s="948"/>
      <c r="AQ980" s="948"/>
      <c r="AR980" s="948"/>
      <c r="AS980" s="779"/>
      <c r="AW980" s="25"/>
      <c r="AY980" s="767"/>
      <c r="AZ980" s="784"/>
      <c r="BA980" s="785">
        <f>BA962+BA964+BA966+BA968+BA970+BA972+BA974+BA976+BA978</f>
        <v>0</v>
      </c>
      <c r="BB980" s="769">
        <f>BB963+BB965+BB967+BB969+BB971+BB973+BB975+BB977+BB979</f>
        <v>0</v>
      </c>
      <c r="BC980" s="769">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7"/>
      <c r="AM981" s="748"/>
      <c r="AN981" s="951">
        <f>BB981</f>
        <v>0</v>
      </c>
      <c r="AO981" s="930"/>
      <c r="AP981" s="930"/>
      <c r="AQ981" s="930"/>
      <c r="AR981" s="930"/>
      <c r="AS981" s="800"/>
      <c r="AW981" s="25"/>
      <c r="AY981" s="786">
        <f>AY963+AY965+AY967+AY969+AY971+AY973+AY975+AY977+AY979</f>
        <v>0</v>
      </c>
      <c r="AZ981" s="787"/>
      <c r="BA981" s="787"/>
      <c r="BB981" s="788">
        <f>BB980</f>
        <v>0</v>
      </c>
      <c r="BC981" s="789"/>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91"/>
      <c r="AM982" s="692"/>
      <c r="AN982" s="934">
        <f>BC982</f>
        <v>0</v>
      </c>
      <c r="AO982" s="935"/>
      <c r="AP982" s="935"/>
      <c r="AQ982" s="935"/>
      <c r="AR982" s="935"/>
      <c r="AS982" s="690"/>
      <c r="AU982" s="222"/>
      <c r="AW982" s="25"/>
      <c r="AY982" s="469"/>
      <c r="AZ982" s="470">
        <f>IF(AZ963+AZ965+AZ967+AZ969+AZ971+AZ973+AZ975+AZ977+AZ979=AY981,0,ROUNDDOWN(AZ963+AZ965+AZ967+AZ969+AZ971+AZ973+AZ975+AZ977+AZ979,0))</f>
        <v>0</v>
      </c>
      <c r="BA982" s="468"/>
      <c r="BB982" s="468"/>
      <c r="BC982" s="470">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43</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893</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3"/>
      <c r="AN994" s="703"/>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10</v>
      </c>
      <c r="C996" s="836"/>
      <c r="D996" s="836"/>
      <c r="E996" s="836"/>
      <c r="F996" s="836"/>
      <c r="G996" s="836"/>
      <c r="H996" s="836"/>
      <c r="I996" s="836"/>
      <c r="J996" s="840" t="s">
        <v>18</v>
      </c>
      <c r="K996" s="840"/>
      <c r="L996" s="729" t="s">
        <v>11</v>
      </c>
      <c r="M996" s="840" t="s">
        <v>19</v>
      </c>
      <c r="N996" s="840"/>
      <c r="O996" s="841" t="s">
        <v>20</v>
      </c>
      <c r="P996" s="840"/>
      <c r="Q996" s="840"/>
      <c r="R996" s="840"/>
      <c r="S996" s="840"/>
      <c r="T996" s="840"/>
      <c r="U996" s="840" t="s">
        <v>21</v>
      </c>
      <c r="V996" s="840"/>
      <c r="W996" s="840"/>
      <c r="AD996" s="11"/>
      <c r="AE996" s="11"/>
      <c r="AF996" s="11"/>
      <c r="AG996" s="11"/>
      <c r="AH996" s="11"/>
      <c r="AI996" s="11"/>
      <c r="AJ996" s="11"/>
      <c r="AL996" s="981">
        <f>$AL$9</f>
        <v>0</v>
      </c>
      <c r="AM996" s="843"/>
      <c r="AN996" s="914" t="s">
        <v>12</v>
      </c>
      <c r="AO996" s="914"/>
      <c r="AP996" s="843">
        <v>25</v>
      </c>
      <c r="AQ996" s="843"/>
      <c r="AR996" s="914" t="s">
        <v>13</v>
      </c>
      <c r="AS996" s="917"/>
      <c r="AW996" s="25"/>
    </row>
    <row r="997" spans="2:74"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44</v>
      </c>
      <c r="C1000" s="891"/>
      <c r="D1000" s="891"/>
      <c r="E1000" s="891"/>
      <c r="F1000" s="891"/>
      <c r="G1000" s="891"/>
      <c r="H1000" s="891"/>
      <c r="I1000" s="892"/>
      <c r="J1000" s="890" t="s">
        <v>14</v>
      </c>
      <c r="K1000" s="891"/>
      <c r="L1000" s="891"/>
      <c r="M1000" s="891"/>
      <c r="N1000" s="899"/>
      <c r="O1000" s="902" t="s">
        <v>45</v>
      </c>
      <c r="P1000" s="891"/>
      <c r="Q1000" s="891"/>
      <c r="R1000" s="891"/>
      <c r="S1000" s="891"/>
      <c r="T1000" s="891"/>
      <c r="U1000" s="892"/>
      <c r="V1000" s="730" t="s">
        <v>876</v>
      </c>
      <c r="W1000" s="731"/>
      <c r="X1000" s="731"/>
      <c r="Y1000" s="905" t="s">
        <v>877</v>
      </c>
      <c r="Z1000" s="905"/>
      <c r="AA1000" s="905"/>
      <c r="AB1000" s="905"/>
      <c r="AC1000" s="905"/>
      <c r="AD1000" s="905"/>
      <c r="AE1000" s="905"/>
      <c r="AF1000" s="905"/>
      <c r="AG1000" s="905"/>
      <c r="AH1000" s="905"/>
      <c r="AI1000" s="731"/>
      <c r="AJ1000" s="731"/>
      <c r="AK1000" s="732"/>
      <c r="AL1000" s="1034" t="s">
        <v>524</v>
      </c>
      <c r="AM1000" s="1034"/>
      <c r="AN1000" s="906" t="s">
        <v>878</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15</v>
      </c>
      <c r="W1001" s="1044"/>
      <c r="X1001" s="1044"/>
      <c r="Y1001" s="1045"/>
      <c r="Z1001" s="858" t="s">
        <v>24</v>
      </c>
      <c r="AA1001" s="859"/>
      <c r="AB1001" s="859"/>
      <c r="AC1001" s="860"/>
      <c r="AD1001" s="1049" t="s">
        <v>25</v>
      </c>
      <c r="AE1001" s="1050"/>
      <c r="AF1001" s="1050"/>
      <c r="AG1001" s="1051"/>
      <c r="AH1001" s="870" t="s">
        <v>174</v>
      </c>
      <c r="AI1001" s="871"/>
      <c r="AJ1001" s="871"/>
      <c r="AK1001" s="872"/>
      <c r="AL1001" s="1035" t="s">
        <v>525</v>
      </c>
      <c r="AM1001" s="1035"/>
      <c r="AN1001" s="880" t="s">
        <v>27</v>
      </c>
      <c r="AO1001" s="881"/>
      <c r="AP1001" s="881"/>
      <c r="AQ1001" s="881"/>
      <c r="AR1001" s="882"/>
      <c r="AS1001" s="883"/>
      <c r="AW1001" s="25"/>
      <c r="AY1001" s="754" t="s">
        <v>551</v>
      </c>
      <c r="AZ1001" s="754" t="s">
        <v>551</v>
      </c>
      <c r="BA1001" s="754" t="s">
        <v>549</v>
      </c>
      <c r="BB1001" s="884" t="s">
        <v>550</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4"/>
      <c r="AZ1002" s="465" t="s">
        <v>545</v>
      </c>
      <c r="BA1002" s="465" t="s">
        <v>548</v>
      </c>
      <c r="BB1002" s="755" t="s">
        <v>546</v>
      </c>
      <c r="BC1002" s="465" t="s">
        <v>545</v>
      </c>
      <c r="BL1002" s="22" t="s">
        <v>556</v>
      </c>
      <c r="BM1002" s="22" t="s">
        <v>260</v>
      </c>
    </row>
    <row r="1003" spans="2:74" ht="18" customHeight="1">
      <c r="B1003" s="936"/>
      <c r="C1003" s="937"/>
      <c r="D1003" s="937"/>
      <c r="E1003" s="937"/>
      <c r="F1003" s="937"/>
      <c r="G1003" s="937"/>
      <c r="H1003" s="937"/>
      <c r="I1003" s="938"/>
      <c r="J1003" s="936"/>
      <c r="K1003" s="937"/>
      <c r="L1003" s="937"/>
      <c r="M1003" s="937"/>
      <c r="N1003" s="942"/>
      <c r="O1003" s="758"/>
      <c r="P1003" s="736" t="s">
        <v>39</v>
      </c>
      <c r="Q1003" s="759"/>
      <c r="R1003" s="736" t="s">
        <v>9</v>
      </c>
      <c r="S1003" s="760"/>
      <c r="T1003" s="944" t="s">
        <v>47</v>
      </c>
      <c r="U1003" s="1043"/>
      <c r="V1003" s="945"/>
      <c r="W1003" s="946"/>
      <c r="X1003" s="946"/>
      <c r="Y1003" s="794" t="s">
        <v>16</v>
      </c>
      <c r="Z1003" s="762"/>
      <c r="AA1003" s="763"/>
      <c r="AB1003" s="763"/>
      <c r="AC1003" s="761" t="s">
        <v>16</v>
      </c>
      <c r="AD1003" s="762"/>
      <c r="AE1003" s="763"/>
      <c r="AF1003" s="763"/>
      <c r="AG1003" s="764" t="s">
        <v>16</v>
      </c>
      <c r="AH1003" s="947">
        <f>IF(V1003="賃金で算定",V1004+Z1004-AD1004,0)</f>
        <v>0</v>
      </c>
      <c r="AI1003" s="948"/>
      <c r="AJ1003" s="948"/>
      <c r="AK1003" s="949"/>
      <c r="AL1003" s="765"/>
      <c r="AM1003" s="766"/>
      <c r="AN1003" s="827"/>
      <c r="AO1003" s="828"/>
      <c r="AP1003" s="828"/>
      <c r="AQ1003" s="828"/>
      <c r="AR1003" s="828"/>
      <c r="AS1003" s="764" t="s">
        <v>16</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7"/>
      <c r="AZ1003" s="768"/>
      <c r="BA1003" s="769">
        <f>AN1003</f>
        <v>0</v>
      </c>
      <c r="BB1003" s="768"/>
      <c r="BC1003" s="768"/>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8</v>
      </c>
      <c r="Q1004" s="23"/>
      <c r="R1004" s="11" t="s">
        <v>9</v>
      </c>
      <c r="S1004" s="220"/>
      <c r="T1004" s="950" t="s">
        <v>29</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90"/>
      <c r="AV1004" s="24"/>
      <c r="AW1004" s="25"/>
      <c r="AY1004" s="467">
        <f>AH1004</f>
        <v>0</v>
      </c>
      <c r="AZ1004" s="466">
        <f>IF(AV1003&lt;=設定シート!C$85,AH1004,IF(AND(AV1003&gt;=設定シート!E$85,AV1003&lt;=設定シート!G$85),AH1004*105/108,AH1004))</f>
        <v>0</v>
      </c>
      <c r="BA1004" s="465"/>
      <c r="BB1004" s="466">
        <f>IF($AL1004="賃金で算定",0,INT(AY1004*$AL1004/100))</f>
        <v>0</v>
      </c>
      <c r="BC1004" s="466">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8"/>
      <c r="P1005" s="736" t="s">
        <v>39</v>
      </c>
      <c r="Q1005" s="759"/>
      <c r="R1005" s="736" t="s">
        <v>9</v>
      </c>
      <c r="S1005" s="760"/>
      <c r="T1005" s="944" t="s">
        <v>41</v>
      </c>
      <c r="U1005" s="1043"/>
      <c r="V1005" s="945"/>
      <c r="W1005" s="946"/>
      <c r="X1005" s="946"/>
      <c r="Y1005" s="799"/>
      <c r="Z1005" s="776"/>
      <c r="AA1005" s="777"/>
      <c r="AB1005" s="777"/>
      <c r="AC1005" s="775"/>
      <c r="AD1005" s="776"/>
      <c r="AE1005" s="777"/>
      <c r="AF1005" s="777"/>
      <c r="AG1005" s="778"/>
      <c r="AH1005" s="947">
        <f>IF(V1005="賃金で算定",V1006+Z1006-AD1006,0)</f>
        <v>0</v>
      </c>
      <c r="AI1005" s="948"/>
      <c r="AJ1005" s="948"/>
      <c r="AK1005" s="949"/>
      <c r="AL1005" s="765"/>
      <c r="AM1005" s="766"/>
      <c r="AN1005" s="827"/>
      <c r="AO1005" s="828"/>
      <c r="AP1005" s="828"/>
      <c r="AQ1005" s="828"/>
      <c r="AR1005" s="828"/>
      <c r="AS1005" s="779"/>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7"/>
      <c r="AZ1005" s="768"/>
      <c r="BA1005" s="769">
        <f t="shared" ref="BA1005" si="562">AN1005</f>
        <v>0</v>
      </c>
      <c r="BB1005" s="768"/>
      <c r="BC1005" s="768"/>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8</v>
      </c>
      <c r="Q1006" s="23"/>
      <c r="R1006" s="11" t="s">
        <v>9</v>
      </c>
      <c r="S1006" s="220"/>
      <c r="T1006" s="950" t="s">
        <v>29</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90"/>
      <c r="AV1006" s="24"/>
      <c r="AW1006" s="25"/>
      <c r="AY1006" s="467">
        <f t="shared" ref="AY1006" si="563">AH1006</f>
        <v>0</v>
      </c>
      <c r="AZ1006" s="466">
        <f>IF(AV1005&lt;=設定シート!C$85,AH1006,IF(AND(AV1005&gt;=設定シート!E$85,AV1005&lt;=設定シート!G$85),AH1006*105/108,AH1006))</f>
        <v>0</v>
      </c>
      <c r="BA1006" s="465"/>
      <c r="BB1006" s="466">
        <f t="shared" ref="BB1006" si="564">IF($AL1006="賃金で算定",0,INT(AY1006*$AL1006/100))</f>
        <v>0</v>
      </c>
      <c r="BC1006" s="466">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8"/>
      <c r="P1007" s="736" t="s">
        <v>39</v>
      </c>
      <c r="Q1007" s="759"/>
      <c r="R1007" s="736" t="s">
        <v>9</v>
      </c>
      <c r="S1007" s="760"/>
      <c r="T1007" s="944" t="s">
        <v>41</v>
      </c>
      <c r="U1007" s="1043"/>
      <c r="V1007" s="945"/>
      <c r="W1007" s="946"/>
      <c r="X1007" s="946"/>
      <c r="Y1007" s="799"/>
      <c r="Z1007" s="776"/>
      <c r="AA1007" s="777"/>
      <c r="AB1007" s="777"/>
      <c r="AC1007" s="775"/>
      <c r="AD1007" s="776"/>
      <c r="AE1007" s="777"/>
      <c r="AF1007" s="777"/>
      <c r="AG1007" s="778"/>
      <c r="AH1007" s="947">
        <f>IF(V1007="賃金で算定",V1008+Z1008-AD1008,0)</f>
        <v>0</v>
      </c>
      <c r="AI1007" s="948"/>
      <c r="AJ1007" s="948"/>
      <c r="AK1007" s="949"/>
      <c r="AL1007" s="765"/>
      <c r="AM1007" s="766"/>
      <c r="AN1007" s="827"/>
      <c r="AO1007" s="828"/>
      <c r="AP1007" s="828"/>
      <c r="AQ1007" s="828"/>
      <c r="AR1007" s="828"/>
      <c r="AS1007" s="779"/>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7"/>
      <c r="AZ1007" s="768"/>
      <c r="BA1007" s="769">
        <f t="shared" ref="BA1007" si="565">AN1007</f>
        <v>0</v>
      </c>
      <c r="BB1007" s="768"/>
      <c r="BC1007" s="768"/>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8</v>
      </c>
      <c r="Q1008" s="23"/>
      <c r="R1008" s="11" t="s">
        <v>9</v>
      </c>
      <c r="S1008" s="220"/>
      <c r="T1008" s="950" t="s">
        <v>29</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90"/>
      <c r="AV1008" s="24"/>
      <c r="AW1008" s="25"/>
      <c r="AY1008" s="467">
        <f t="shared" ref="AY1008" si="566">AH1008</f>
        <v>0</v>
      </c>
      <c r="AZ1008" s="466">
        <f>IF(AV1007&lt;=設定シート!C$85,AH1008,IF(AND(AV1007&gt;=設定シート!E$85,AV1007&lt;=設定シート!G$85),AH1008*105/108,AH1008))</f>
        <v>0</v>
      </c>
      <c r="BA1008" s="465"/>
      <c r="BB1008" s="466">
        <f t="shared" ref="BB1008" si="567">IF($AL1008="賃金で算定",0,INT(AY1008*$AL1008/100))</f>
        <v>0</v>
      </c>
      <c r="BC1008" s="466">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8"/>
      <c r="P1009" s="736" t="s">
        <v>39</v>
      </c>
      <c r="Q1009" s="759"/>
      <c r="R1009" s="736" t="s">
        <v>9</v>
      </c>
      <c r="S1009" s="760"/>
      <c r="T1009" s="944" t="s">
        <v>41</v>
      </c>
      <c r="U1009" s="1043"/>
      <c r="V1009" s="945"/>
      <c r="W1009" s="946"/>
      <c r="X1009" s="946"/>
      <c r="Y1009" s="29"/>
      <c r="Z1009" s="782"/>
      <c r="AA1009" s="688"/>
      <c r="AB1009" s="688"/>
      <c r="AC1009" s="21"/>
      <c r="AD1009" s="782"/>
      <c r="AE1009" s="688"/>
      <c r="AF1009" s="688"/>
      <c r="AG1009" s="783"/>
      <c r="AH1009" s="947">
        <f>IF(V1009="賃金で算定",V1010+Z1010-AD1010,0)</f>
        <v>0</v>
      </c>
      <c r="AI1009" s="948"/>
      <c r="AJ1009" s="948"/>
      <c r="AK1009" s="949"/>
      <c r="AL1009" s="765"/>
      <c r="AM1009" s="766"/>
      <c r="AN1009" s="827"/>
      <c r="AO1009" s="828"/>
      <c r="AP1009" s="828"/>
      <c r="AQ1009" s="828"/>
      <c r="AR1009" s="828"/>
      <c r="AS1009" s="779"/>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7"/>
      <c r="AZ1009" s="768"/>
      <c r="BA1009" s="769">
        <f t="shared" ref="BA1009" si="568">AN1009</f>
        <v>0</v>
      </c>
      <c r="BB1009" s="768"/>
      <c r="BC1009" s="768"/>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8</v>
      </c>
      <c r="Q1010" s="23"/>
      <c r="R1010" s="11" t="s">
        <v>9</v>
      </c>
      <c r="S1010" s="220"/>
      <c r="T1010" s="950" t="s">
        <v>29</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90"/>
      <c r="AV1010" s="24"/>
      <c r="AW1010" s="25"/>
      <c r="AY1010" s="467">
        <f t="shared" ref="AY1010" si="569">AH1010</f>
        <v>0</v>
      </c>
      <c r="AZ1010" s="466">
        <f>IF(AV1009&lt;=設定シート!C$85,AH1010,IF(AND(AV1009&gt;=設定シート!E$85,AV1009&lt;=設定シート!G$85),AH1010*105/108,AH1010))</f>
        <v>0</v>
      </c>
      <c r="BA1010" s="465"/>
      <c r="BB1010" s="466">
        <f t="shared" ref="BB1010" si="570">IF($AL1010="賃金で算定",0,INT(AY1010*$AL1010/100))</f>
        <v>0</v>
      </c>
      <c r="BC1010" s="466">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8"/>
      <c r="P1011" s="736" t="s">
        <v>39</v>
      </c>
      <c r="Q1011" s="759"/>
      <c r="R1011" s="736" t="s">
        <v>9</v>
      </c>
      <c r="S1011" s="760"/>
      <c r="T1011" s="944" t="s">
        <v>41</v>
      </c>
      <c r="U1011" s="1043"/>
      <c r="V1011" s="945"/>
      <c r="W1011" s="946"/>
      <c r="X1011" s="946"/>
      <c r="Y1011" s="799"/>
      <c r="Z1011" s="776"/>
      <c r="AA1011" s="777"/>
      <c r="AB1011" s="777"/>
      <c r="AC1011" s="775"/>
      <c r="AD1011" s="776"/>
      <c r="AE1011" s="777"/>
      <c r="AF1011" s="777"/>
      <c r="AG1011" s="778"/>
      <c r="AH1011" s="947">
        <f>IF(V1011="賃金で算定",V1012+Z1012-AD1012,0)</f>
        <v>0</v>
      </c>
      <c r="AI1011" s="948"/>
      <c r="AJ1011" s="948"/>
      <c r="AK1011" s="949"/>
      <c r="AL1011" s="765"/>
      <c r="AM1011" s="766"/>
      <c r="AN1011" s="827"/>
      <c r="AO1011" s="828"/>
      <c r="AP1011" s="828"/>
      <c r="AQ1011" s="828"/>
      <c r="AR1011" s="828"/>
      <c r="AS1011" s="779"/>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7"/>
      <c r="AZ1011" s="768"/>
      <c r="BA1011" s="769">
        <f t="shared" ref="BA1011" si="571">AN1011</f>
        <v>0</v>
      </c>
      <c r="BB1011" s="768"/>
      <c r="BC1011" s="768"/>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8</v>
      </c>
      <c r="Q1012" s="23"/>
      <c r="R1012" s="11" t="s">
        <v>9</v>
      </c>
      <c r="S1012" s="220"/>
      <c r="T1012" s="950" t="s">
        <v>29</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90"/>
      <c r="AV1012" s="24"/>
      <c r="AW1012" s="25"/>
      <c r="AY1012" s="467">
        <f t="shared" ref="AY1012" si="572">AH1012</f>
        <v>0</v>
      </c>
      <c r="AZ1012" s="466">
        <f>IF(AV1011&lt;=設定シート!C$85,AH1012,IF(AND(AV1011&gt;=設定シート!E$85,AV1011&lt;=設定シート!G$85),AH1012*105/108,AH1012))</f>
        <v>0</v>
      </c>
      <c r="BA1012" s="465"/>
      <c r="BB1012" s="466">
        <f t="shared" ref="BB1012" si="573">IF($AL1012="賃金で算定",0,INT(AY1012*$AL1012/100))</f>
        <v>0</v>
      </c>
      <c r="BC1012" s="466">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8"/>
      <c r="P1013" s="736" t="s">
        <v>39</v>
      </c>
      <c r="Q1013" s="759"/>
      <c r="R1013" s="736" t="s">
        <v>9</v>
      </c>
      <c r="S1013" s="760"/>
      <c r="T1013" s="944" t="s">
        <v>41</v>
      </c>
      <c r="U1013" s="1043"/>
      <c r="V1013" s="945"/>
      <c r="W1013" s="946"/>
      <c r="X1013" s="946"/>
      <c r="Y1013" s="799"/>
      <c r="Z1013" s="776"/>
      <c r="AA1013" s="777"/>
      <c r="AB1013" s="777"/>
      <c r="AC1013" s="775"/>
      <c r="AD1013" s="776"/>
      <c r="AE1013" s="777"/>
      <c r="AF1013" s="777"/>
      <c r="AG1013" s="778"/>
      <c r="AH1013" s="947">
        <f>IF(V1013="賃金で算定",V1014+Z1014-AD1014,0)</f>
        <v>0</v>
      </c>
      <c r="AI1013" s="948"/>
      <c r="AJ1013" s="948"/>
      <c r="AK1013" s="949"/>
      <c r="AL1013" s="765"/>
      <c r="AM1013" s="766"/>
      <c r="AN1013" s="827"/>
      <c r="AO1013" s="828"/>
      <c r="AP1013" s="828"/>
      <c r="AQ1013" s="828"/>
      <c r="AR1013" s="828"/>
      <c r="AS1013" s="779"/>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7"/>
      <c r="AZ1013" s="768"/>
      <c r="BA1013" s="769">
        <f t="shared" ref="BA1013" si="574">AN1013</f>
        <v>0</v>
      </c>
      <c r="BB1013" s="768"/>
      <c r="BC1013" s="768"/>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8</v>
      </c>
      <c r="Q1014" s="23"/>
      <c r="R1014" s="11" t="s">
        <v>9</v>
      </c>
      <c r="S1014" s="220"/>
      <c r="T1014" s="950" t="s">
        <v>29</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90"/>
      <c r="AV1014" s="24"/>
      <c r="AW1014" s="25"/>
      <c r="AY1014" s="467">
        <f t="shared" ref="AY1014" si="575">AH1014</f>
        <v>0</v>
      </c>
      <c r="AZ1014" s="466">
        <f>IF(AV1013&lt;=設定シート!C$85,AH1014,IF(AND(AV1013&gt;=設定シート!E$85,AV1013&lt;=設定シート!G$85),AH1014*105/108,AH1014))</f>
        <v>0</v>
      </c>
      <c r="BA1014" s="465"/>
      <c r="BB1014" s="466">
        <f t="shared" ref="BB1014" si="576">IF($AL1014="賃金で算定",0,INT(AY1014*$AL1014/100))</f>
        <v>0</v>
      </c>
      <c r="BC1014" s="466">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8"/>
      <c r="P1015" s="736" t="s">
        <v>39</v>
      </c>
      <c r="Q1015" s="759"/>
      <c r="R1015" s="736" t="s">
        <v>9</v>
      </c>
      <c r="S1015" s="760"/>
      <c r="T1015" s="944" t="s">
        <v>41</v>
      </c>
      <c r="U1015" s="1043"/>
      <c r="V1015" s="945"/>
      <c r="W1015" s="946"/>
      <c r="X1015" s="946"/>
      <c r="Y1015" s="799"/>
      <c r="Z1015" s="776"/>
      <c r="AA1015" s="777"/>
      <c r="AB1015" s="777"/>
      <c r="AC1015" s="775"/>
      <c r="AD1015" s="776"/>
      <c r="AE1015" s="777"/>
      <c r="AF1015" s="777"/>
      <c r="AG1015" s="778"/>
      <c r="AH1015" s="947">
        <f>IF(V1015="賃金で算定",V1016+Z1016-AD1016,0)</f>
        <v>0</v>
      </c>
      <c r="AI1015" s="948"/>
      <c r="AJ1015" s="948"/>
      <c r="AK1015" s="949"/>
      <c r="AL1015" s="765"/>
      <c r="AM1015" s="766"/>
      <c r="AN1015" s="827"/>
      <c r="AO1015" s="828"/>
      <c r="AP1015" s="828"/>
      <c r="AQ1015" s="828"/>
      <c r="AR1015" s="828"/>
      <c r="AS1015" s="779"/>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7"/>
      <c r="AZ1015" s="768"/>
      <c r="BA1015" s="769">
        <f t="shared" ref="BA1015" si="577">AN1015</f>
        <v>0</v>
      </c>
      <c r="BB1015" s="768"/>
      <c r="BC1015" s="768"/>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8</v>
      </c>
      <c r="Q1016" s="23"/>
      <c r="R1016" s="11" t="s">
        <v>9</v>
      </c>
      <c r="S1016" s="220"/>
      <c r="T1016" s="950" t="s">
        <v>29</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90"/>
      <c r="AV1016" s="24"/>
      <c r="AW1016" s="25"/>
      <c r="AY1016" s="467">
        <f t="shared" ref="AY1016" si="578">AH1016</f>
        <v>0</v>
      </c>
      <c r="AZ1016" s="466">
        <f>IF(AV1015&lt;=設定シート!C$85,AH1016,IF(AND(AV1015&gt;=設定シート!E$85,AV1015&lt;=設定シート!G$85),AH1016*105/108,AH1016))</f>
        <v>0</v>
      </c>
      <c r="BA1016" s="465"/>
      <c r="BB1016" s="466">
        <f t="shared" ref="BB1016" si="579">IF($AL1016="賃金で算定",0,INT(AY1016*$AL1016/100))</f>
        <v>0</v>
      </c>
      <c r="BC1016" s="466">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8"/>
      <c r="P1017" s="736" t="s">
        <v>39</v>
      </c>
      <c r="Q1017" s="759"/>
      <c r="R1017" s="736" t="s">
        <v>9</v>
      </c>
      <c r="S1017" s="760"/>
      <c r="T1017" s="944" t="s">
        <v>41</v>
      </c>
      <c r="U1017" s="1043"/>
      <c r="V1017" s="945"/>
      <c r="W1017" s="946"/>
      <c r="X1017" s="946"/>
      <c r="Y1017" s="799"/>
      <c r="Z1017" s="776"/>
      <c r="AA1017" s="777"/>
      <c r="AB1017" s="777"/>
      <c r="AC1017" s="775"/>
      <c r="AD1017" s="776"/>
      <c r="AE1017" s="777"/>
      <c r="AF1017" s="777"/>
      <c r="AG1017" s="778"/>
      <c r="AH1017" s="947">
        <f>IF(V1017="賃金で算定",V1018+Z1018-AD1018,0)</f>
        <v>0</v>
      </c>
      <c r="AI1017" s="948"/>
      <c r="AJ1017" s="948"/>
      <c r="AK1017" s="949"/>
      <c r="AL1017" s="765"/>
      <c r="AM1017" s="766"/>
      <c r="AN1017" s="827"/>
      <c r="AO1017" s="828"/>
      <c r="AP1017" s="828"/>
      <c r="AQ1017" s="828"/>
      <c r="AR1017" s="828"/>
      <c r="AS1017" s="779"/>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7"/>
      <c r="AZ1017" s="768"/>
      <c r="BA1017" s="769">
        <f t="shared" ref="BA1017" si="580">AN1017</f>
        <v>0</v>
      </c>
      <c r="BB1017" s="768"/>
      <c r="BC1017" s="768"/>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8</v>
      </c>
      <c r="Q1018" s="23"/>
      <c r="R1018" s="11" t="s">
        <v>9</v>
      </c>
      <c r="S1018" s="220"/>
      <c r="T1018" s="950" t="s">
        <v>29</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90"/>
      <c r="AV1018" s="24"/>
      <c r="AW1018" s="25"/>
      <c r="AY1018" s="467">
        <f t="shared" ref="AY1018" si="581">AH1018</f>
        <v>0</v>
      </c>
      <c r="AZ1018" s="466">
        <f>IF(AV1017&lt;=設定シート!C$85,AH1018,IF(AND(AV1017&gt;=設定シート!E$85,AV1017&lt;=設定シート!G$85),AH1018*105/108,AH1018))</f>
        <v>0</v>
      </c>
      <c r="BA1018" s="465"/>
      <c r="BB1018" s="466">
        <f t="shared" ref="BB1018" si="582">IF($AL1018="賃金で算定",0,INT(AY1018*$AL1018/100))</f>
        <v>0</v>
      </c>
      <c r="BC1018" s="466">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8"/>
      <c r="P1019" s="736" t="s">
        <v>39</v>
      </c>
      <c r="Q1019" s="759"/>
      <c r="R1019" s="736" t="s">
        <v>9</v>
      </c>
      <c r="S1019" s="760"/>
      <c r="T1019" s="944" t="s">
        <v>41</v>
      </c>
      <c r="U1019" s="1043"/>
      <c r="V1019" s="945"/>
      <c r="W1019" s="946"/>
      <c r="X1019" s="946"/>
      <c r="Y1019" s="799"/>
      <c r="Z1019" s="776"/>
      <c r="AA1019" s="777"/>
      <c r="AB1019" s="777"/>
      <c r="AC1019" s="775"/>
      <c r="AD1019" s="776"/>
      <c r="AE1019" s="777"/>
      <c r="AF1019" s="777"/>
      <c r="AG1019" s="778"/>
      <c r="AH1019" s="947">
        <f>IF(V1019="賃金で算定",V1020+Z1020-AD1020,0)</f>
        <v>0</v>
      </c>
      <c r="AI1019" s="948"/>
      <c r="AJ1019" s="948"/>
      <c r="AK1019" s="949"/>
      <c r="AL1019" s="765"/>
      <c r="AM1019" s="766"/>
      <c r="AN1019" s="827"/>
      <c r="AO1019" s="828"/>
      <c r="AP1019" s="828"/>
      <c r="AQ1019" s="828"/>
      <c r="AR1019" s="828"/>
      <c r="AS1019" s="779"/>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7"/>
      <c r="AZ1019" s="768"/>
      <c r="BA1019" s="769">
        <f t="shared" ref="BA1019" si="583">AN1019</f>
        <v>0</v>
      </c>
      <c r="BB1019" s="768"/>
      <c r="BC1019" s="768"/>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8</v>
      </c>
      <c r="Q1020" s="23"/>
      <c r="R1020" s="11" t="s">
        <v>9</v>
      </c>
      <c r="S1020" s="220"/>
      <c r="T1020" s="950" t="s">
        <v>29</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90"/>
      <c r="AV1020" s="24"/>
      <c r="AW1020" s="25"/>
      <c r="AY1020" s="467">
        <f t="shared" ref="AY1020" si="584">AH1020</f>
        <v>0</v>
      </c>
      <c r="AZ1020" s="466">
        <f>IF(AV1019&lt;=設定シート!C$85,AH1020,IF(AND(AV1019&gt;=設定シート!E$85,AV1019&lt;=設定シート!G$85),AH1020*105/108,AH1020))</f>
        <v>0</v>
      </c>
      <c r="BA1020" s="465"/>
      <c r="BB1020" s="466">
        <f t="shared" ref="BB1020" si="585">IF($AL1020="賃金で算定",0,INT(AY1020*$AL1020/100))</f>
        <v>0</v>
      </c>
      <c r="BC1020" s="466">
        <f>IF(AY1020=AZ1020,BB1020,AZ1020*$AL1020/100)</f>
        <v>0</v>
      </c>
      <c r="BL1020" s="22">
        <f>IF(AY1020=AZ1020,0,1)</f>
        <v>0</v>
      </c>
      <c r="BM1020" s="22" t="str">
        <f>IF(BL1020=1,AL1020,"")</f>
        <v/>
      </c>
    </row>
    <row r="1021" spans="2:74" ht="18" customHeight="1">
      <c r="B1021" s="839" t="s">
        <v>865</v>
      </c>
      <c r="C1021" s="956"/>
      <c r="D1021" s="956"/>
      <c r="E1021" s="957"/>
      <c r="F1021" s="1037"/>
      <c r="G1021" s="965"/>
      <c r="H1021" s="965"/>
      <c r="I1021" s="965"/>
      <c r="J1021" s="965"/>
      <c r="K1021" s="965"/>
      <c r="L1021" s="965"/>
      <c r="M1021" s="965"/>
      <c r="N1021" s="966"/>
      <c r="O1021" s="839" t="s">
        <v>866</v>
      </c>
      <c r="P1021" s="956"/>
      <c r="Q1021" s="956"/>
      <c r="R1021" s="956"/>
      <c r="S1021" s="956"/>
      <c r="T1021" s="956"/>
      <c r="U1021" s="957"/>
      <c r="V1021" s="1040">
        <f>AH1021</f>
        <v>0</v>
      </c>
      <c r="W1021" s="1041"/>
      <c r="X1021" s="1041"/>
      <c r="Y1021" s="1042"/>
      <c r="Z1021" s="776"/>
      <c r="AA1021" s="777"/>
      <c r="AB1021" s="777"/>
      <c r="AC1021" s="775"/>
      <c r="AD1021" s="776"/>
      <c r="AE1021" s="777"/>
      <c r="AF1021" s="777"/>
      <c r="AG1021" s="775"/>
      <c r="AH1021" s="947">
        <f>AH1003+AH1005+AH1007+AH1009+AH1011+AH1013+AH1015+AH1017+AH1019</f>
        <v>0</v>
      </c>
      <c r="AI1021" s="948"/>
      <c r="AJ1021" s="948"/>
      <c r="AK1021" s="949"/>
      <c r="AL1021" s="743"/>
      <c r="AM1021" s="745"/>
      <c r="AN1021" s="947">
        <f>AN1003+AN1005+AN1007+AN1009+AN1011+AN1013+AN1015+AN1017+AN1019</f>
        <v>0</v>
      </c>
      <c r="AO1021" s="948"/>
      <c r="AP1021" s="948"/>
      <c r="AQ1021" s="948"/>
      <c r="AR1021" s="948"/>
      <c r="AS1021" s="779"/>
      <c r="AW1021" s="25"/>
      <c r="AY1021" s="767"/>
      <c r="AZ1021" s="784"/>
      <c r="BA1021" s="785">
        <f>BA1003+BA1005+BA1007+BA1009+BA1011+BA1013+BA1015+BA1017+BA1019</f>
        <v>0</v>
      </c>
      <c r="BB1021" s="769">
        <f>BB1004+BB1006+BB1008+BB1010+BB1012+BB1014+BB1016+BB1018+BB1020</f>
        <v>0</v>
      </c>
      <c r="BC1021" s="769">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7"/>
      <c r="AM1022" s="748"/>
      <c r="AN1022" s="951">
        <f>BB1022</f>
        <v>0</v>
      </c>
      <c r="AO1022" s="930"/>
      <c r="AP1022" s="930"/>
      <c r="AQ1022" s="930"/>
      <c r="AR1022" s="930"/>
      <c r="AS1022" s="800"/>
      <c r="AW1022" s="25"/>
      <c r="AY1022" s="786">
        <f>AY1004+AY1006+AY1008+AY1010+AY1012+AY1014+AY1016+AY1018+AY1020</f>
        <v>0</v>
      </c>
      <c r="AZ1022" s="787"/>
      <c r="BA1022" s="787"/>
      <c r="BB1022" s="788">
        <f>BB1021</f>
        <v>0</v>
      </c>
      <c r="BC1022" s="789"/>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91"/>
      <c r="AM1023" s="692"/>
      <c r="AN1023" s="934">
        <f>BC1023</f>
        <v>0</v>
      </c>
      <c r="AO1023" s="935"/>
      <c r="AP1023" s="935"/>
      <c r="AQ1023" s="935"/>
      <c r="AR1023" s="935"/>
      <c r="AS1023" s="690"/>
      <c r="AU1023" s="222"/>
      <c r="AW1023" s="25"/>
      <c r="AY1023" s="469"/>
      <c r="AZ1023" s="470">
        <f>IF(AZ1004+AZ1006+AZ1008+AZ1010+AZ1012+AZ1014+AZ1016+AZ1018+AZ1020=AY1022,0,ROUNDDOWN(AZ1004+AZ1006+AZ1008+AZ1010+AZ1012+AZ1014+AZ1016+AZ1018+AZ1020,0))</f>
        <v>0</v>
      </c>
      <c r="BA1023" s="468"/>
      <c r="BB1023" s="468"/>
      <c r="BC1023" s="470">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43</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888</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3"/>
      <c r="AN1035" s="703"/>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10</v>
      </c>
      <c r="C1037" s="836"/>
      <c r="D1037" s="836"/>
      <c r="E1037" s="836"/>
      <c r="F1037" s="836"/>
      <c r="G1037" s="836"/>
      <c r="H1037" s="836"/>
      <c r="I1037" s="836"/>
      <c r="J1037" s="840" t="s">
        <v>18</v>
      </c>
      <c r="K1037" s="840"/>
      <c r="L1037" s="729" t="s">
        <v>11</v>
      </c>
      <c r="M1037" s="840" t="s">
        <v>19</v>
      </c>
      <c r="N1037" s="840"/>
      <c r="O1037" s="841" t="s">
        <v>20</v>
      </c>
      <c r="P1037" s="840"/>
      <c r="Q1037" s="840"/>
      <c r="R1037" s="840"/>
      <c r="S1037" s="840"/>
      <c r="T1037" s="840"/>
      <c r="U1037" s="840" t="s">
        <v>21</v>
      </c>
      <c r="V1037" s="840"/>
      <c r="W1037" s="840"/>
      <c r="AD1037" s="11"/>
      <c r="AE1037" s="11"/>
      <c r="AF1037" s="11"/>
      <c r="AG1037" s="11"/>
      <c r="AH1037" s="11"/>
      <c r="AI1037" s="11"/>
      <c r="AJ1037" s="11"/>
      <c r="AL1037" s="981">
        <f>$AL$9</f>
        <v>0</v>
      </c>
      <c r="AM1037" s="843"/>
      <c r="AN1037" s="914" t="s">
        <v>12</v>
      </c>
      <c r="AO1037" s="914"/>
      <c r="AP1037" s="843">
        <v>26</v>
      </c>
      <c r="AQ1037" s="843"/>
      <c r="AR1037" s="914" t="s">
        <v>13</v>
      </c>
      <c r="AS1037" s="917"/>
      <c r="AW1037" s="25"/>
    </row>
    <row r="1038" spans="2:49"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44</v>
      </c>
      <c r="C1041" s="891"/>
      <c r="D1041" s="891"/>
      <c r="E1041" s="891"/>
      <c r="F1041" s="891"/>
      <c r="G1041" s="891"/>
      <c r="H1041" s="891"/>
      <c r="I1041" s="892"/>
      <c r="J1041" s="890" t="s">
        <v>14</v>
      </c>
      <c r="K1041" s="891"/>
      <c r="L1041" s="891"/>
      <c r="M1041" s="891"/>
      <c r="N1041" s="899"/>
      <c r="O1041" s="902" t="s">
        <v>45</v>
      </c>
      <c r="P1041" s="891"/>
      <c r="Q1041" s="891"/>
      <c r="R1041" s="891"/>
      <c r="S1041" s="891"/>
      <c r="T1041" s="891"/>
      <c r="U1041" s="892"/>
      <c r="V1041" s="730" t="s">
        <v>876</v>
      </c>
      <c r="W1041" s="731"/>
      <c r="X1041" s="731"/>
      <c r="Y1041" s="905" t="s">
        <v>877</v>
      </c>
      <c r="Z1041" s="905"/>
      <c r="AA1041" s="905"/>
      <c r="AB1041" s="905"/>
      <c r="AC1041" s="905"/>
      <c r="AD1041" s="905"/>
      <c r="AE1041" s="905"/>
      <c r="AF1041" s="905"/>
      <c r="AG1041" s="905"/>
      <c r="AH1041" s="905"/>
      <c r="AI1041" s="731"/>
      <c r="AJ1041" s="731"/>
      <c r="AK1041" s="732"/>
      <c r="AL1041" s="1034" t="s">
        <v>524</v>
      </c>
      <c r="AM1041" s="1034"/>
      <c r="AN1041" s="906" t="s">
        <v>878</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15</v>
      </c>
      <c r="W1042" s="1044"/>
      <c r="X1042" s="1044"/>
      <c r="Y1042" s="1045"/>
      <c r="Z1042" s="858" t="s">
        <v>24</v>
      </c>
      <c r="AA1042" s="859"/>
      <c r="AB1042" s="859"/>
      <c r="AC1042" s="860"/>
      <c r="AD1042" s="1049" t="s">
        <v>25</v>
      </c>
      <c r="AE1042" s="1050"/>
      <c r="AF1042" s="1050"/>
      <c r="AG1042" s="1051"/>
      <c r="AH1042" s="870" t="s">
        <v>174</v>
      </c>
      <c r="AI1042" s="871"/>
      <c r="AJ1042" s="871"/>
      <c r="AK1042" s="872"/>
      <c r="AL1042" s="1035" t="s">
        <v>525</v>
      </c>
      <c r="AM1042" s="1035"/>
      <c r="AN1042" s="880" t="s">
        <v>27</v>
      </c>
      <c r="AO1042" s="881"/>
      <c r="AP1042" s="881"/>
      <c r="AQ1042" s="881"/>
      <c r="AR1042" s="882"/>
      <c r="AS1042" s="883"/>
      <c r="AW1042" s="25"/>
      <c r="AY1042" s="754" t="s">
        <v>551</v>
      </c>
      <c r="AZ1042" s="754" t="s">
        <v>551</v>
      </c>
      <c r="BA1042" s="754" t="s">
        <v>549</v>
      </c>
      <c r="BB1042" s="884" t="s">
        <v>550</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4"/>
      <c r="AZ1043" s="465" t="s">
        <v>545</v>
      </c>
      <c r="BA1043" s="465" t="s">
        <v>548</v>
      </c>
      <c r="BB1043" s="755" t="s">
        <v>546</v>
      </c>
      <c r="BC1043" s="465" t="s">
        <v>545</v>
      </c>
      <c r="BL1043" s="22" t="s">
        <v>556</v>
      </c>
      <c r="BM1043" s="22" t="s">
        <v>260</v>
      </c>
    </row>
    <row r="1044" spans="2:74" ht="18" customHeight="1">
      <c r="B1044" s="936"/>
      <c r="C1044" s="937"/>
      <c r="D1044" s="937"/>
      <c r="E1044" s="937"/>
      <c r="F1044" s="937"/>
      <c r="G1044" s="937"/>
      <c r="H1044" s="937"/>
      <c r="I1044" s="938"/>
      <c r="J1044" s="936"/>
      <c r="K1044" s="937"/>
      <c r="L1044" s="937"/>
      <c r="M1044" s="937"/>
      <c r="N1044" s="942"/>
      <c r="O1044" s="758"/>
      <c r="P1044" s="736" t="s">
        <v>39</v>
      </c>
      <c r="Q1044" s="759"/>
      <c r="R1044" s="736" t="s">
        <v>9</v>
      </c>
      <c r="S1044" s="760"/>
      <c r="T1044" s="944" t="s">
        <v>47</v>
      </c>
      <c r="U1044" s="1043"/>
      <c r="V1044" s="945"/>
      <c r="W1044" s="946"/>
      <c r="X1044" s="946"/>
      <c r="Y1044" s="794" t="s">
        <v>16</v>
      </c>
      <c r="Z1044" s="762"/>
      <c r="AA1044" s="763"/>
      <c r="AB1044" s="763"/>
      <c r="AC1044" s="761" t="s">
        <v>16</v>
      </c>
      <c r="AD1044" s="762"/>
      <c r="AE1044" s="763"/>
      <c r="AF1044" s="763"/>
      <c r="AG1044" s="764" t="s">
        <v>16</v>
      </c>
      <c r="AH1044" s="947">
        <f>IF(V1044="賃金で算定",V1045+Z1045-AD1045,0)</f>
        <v>0</v>
      </c>
      <c r="AI1044" s="948"/>
      <c r="AJ1044" s="948"/>
      <c r="AK1044" s="949"/>
      <c r="AL1044" s="765"/>
      <c r="AM1044" s="766"/>
      <c r="AN1044" s="827"/>
      <c r="AO1044" s="828"/>
      <c r="AP1044" s="828"/>
      <c r="AQ1044" s="828"/>
      <c r="AR1044" s="828"/>
      <c r="AS1044" s="764" t="s">
        <v>16</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7"/>
      <c r="AZ1044" s="768"/>
      <c r="BA1044" s="769">
        <f>AN1044</f>
        <v>0</v>
      </c>
      <c r="BB1044" s="768"/>
      <c r="BC1044" s="768"/>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8</v>
      </c>
      <c r="Q1045" s="23"/>
      <c r="R1045" s="11" t="s">
        <v>9</v>
      </c>
      <c r="S1045" s="220"/>
      <c r="T1045" s="950" t="s">
        <v>29</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90"/>
      <c r="AV1045" s="24"/>
      <c r="AW1045" s="25"/>
      <c r="AY1045" s="467">
        <f>AH1045</f>
        <v>0</v>
      </c>
      <c r="AZ1045" s="466">
        <f>IF(AV1044&lt;=設定シート!C$85,AH1045,IF(AND(AV1044&gt;=設定シート!E$85,AV1044&lt;=設定シート!G$85),AH1045*105/108,AH1045))</f>
        <v>0</v>
      </c>
      <c r="BA1045" s="465"/>
      <c r="BB1045" s="466">
        <f>IF($AL1045="賃金で算定",0,INT(AY1045*$AL1045/100))</f>
        <v>0</v>
      </c>
      <c r="BC1045" s="466">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8"/>
      <c r="P1046" s="736" t="s">
        <v>39</v>
      </c>
      <c r="Q1046" s="759"/>
      <c r="R1046" s="736" t="s">
        <v>9</v>
      </c>
      <c r="S1046" s="760"/>
      <c r="T1046" s="944" t="s">
        <v>41</v>
      </c>
      <c r="U1046" s="1043"/>
      <c r="V1046" s="945"/>
      <c r="W1046" s="946"/>
      <c r="X1046" s="946"/>
      <c r="Y1046" s="799"/>
      <c r="Z1046" s="776"/>
      <c r="AA1046" s="777"/>
      <c r="AB1046" s="777"/>
      <c r="AC1046" s="775"/>
      <c r="AD1046" s="776"/>
      <c r="AE1046" s="777"/>
      <c r="AF1046" s="777"/>
      <c r="AG1046" s="778"/>
      <c r="AH1046" s="947">
        <f>IF(V1046="賃金で算定",V1047+Z1047-AD1047,0)</f>
        <v>0</v>
      </c>
      <c r="AI1046" s="948"/>
      <c r="AJ1046" s="948"/>
      <c r="AK1046" s="949"/>
      <c r="AL1046" s="765"/>
      <c r="AM1046" s="766"/>
      <c r="AN1046" s="827"/>
      <c r="AO1046" s="828"/>
      <c r="AP1046" s="828"/>
      <c r="AQ1046" s="828"/>
      <c r="AR1046" s="828"/>
      <c r="AS1046" s="779"/>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7"/>
      <c r="AZ1046" s="768"/>
      <c r="BA1046" s="769">
        <f t="shared" ref="BA1046" si="586">AN1046</f>
        <v>0</v>
      </c>
      <c r="BB1046" s="768"/>
      <c r="BC1046" s="768"/>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8</v>
      </c>
      <c r="Q1047" s="23"/>
      <c r="R1047" s="11" t="s">
        <v>9</v>
      </c>
      <c r="S1047" s="220"/>
      <c r="T1047" s="950" t="s">
        <v>29</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90"/>
      <c r="AV1047" s="24"/>
      <c r="AW1047" s="25"/>
      <c r="AY1047" s="467">
        <f t="shared" ref="AY1047" si="587">AH1047</f>
        <v>0</v>
      </c>
      <c r="AZ1047" s="466">
        <f>IF(AV1046&lt;=設定シート!C$85,AH1047,IF(AND(AV1046&gt;=設定シート!E$85,AV1046&lt;=設定シート!G$85),AH1047*105/108,AH1047))</f>
        <v>0</v>
      </c>
      <c r="BA1047" s="465"/>
      <c r="BB1047" s="466">
        <f t="shared" ref="BB1047" si="588">IF($AL1047="賃金で算定",0,INT(AY1047*$AL1047/100))</f>
        <v>0</v>
      </c>
      <c r="BC1047" s="466">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8"/>
      <c r="P1048" s="736" t="s">
        <v>39</v>
      </c>
      <c r="Q1048" s="759"/>
      <c r="R1048" s="736" t="s">
        <v>9</v>
      </c>
      <c r="S1048" s="760"/>
      <c r="T1048" s="944" t="s">
        <v>41</v>
      </c>
      <c r="U1048" s="1043"/>
      <c r="V1048" s="945"/>
      <c r="W1048" s="946"/>
      <c r="X1048" s="946"/>
      <c r="Y1048" s="799"/>
      <c r="Z1048" s="776"/>
      <c r="AA1048" s="777"/>
      <c r="AB1048" s="777"/>
      <c r="AC1048" s="775"/>
      <c r="AD1048" s="776"/>
      <c r="AE1048" s="777"/>
      <c r="AF1048" s="777"/>
      <c r="AG1048" s="778"/>
      <c r="AH1048" s="947">
        <f>IF(V1048="賃金で算定",V1049+Z1049-AD1049,0)</f>
        <v>0</v>
      </c>
      <c r="AI1048" s="948"/>
      <c r="AJ1048" s="948"/>
      <c r="AK1048" s="949"/>
      <c r="AL1048" s="765"/>
      <c r="AM1048" s="766"/>
      <c r="AN1048" s="827"/>
      <c r="AO1048" s="828"/>
      <c r="AP1048" s="828"/>
      <c r="AQ1048" s="828"/>
      <c r="AR1048" s="828"/>
      <c r="AS1048" s="779"/>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7"/>
      <c r="AZ1048" s="768"/>
      <c r="BA1048" s="769">
        <f t="shared" ref="BA1048" si="589">AN1048</f>
        <v>0</v>
      </c>
      <c r="BB1048" s="768"/>
      <c r="BC1048" s="768"/>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8</v>
      </c>
      <c r="Q1049" s="23"/>
      <c r="R1049" s="11" t="s">
        <v>9</v>
      </c>
      <c r="S1049" s="220"/>
      <c r="T1049" s="950" t="s">
        <v>29</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90"/>
      <c r="AV1049" s="24"/>
      <c r="AW1049" s="25"/>
      <c r="AY1049" s="467">
        <f t="shared" ref="AY1049" si="590">AH1049</f>
        <v>0</v>
      </c>
      <c r="AZ1049" s="466">
        <f>IF(AV1048&lt;=設定シート!C$85,AH1049,IF(AND(AV1048&gt;=設定シート!E$85,AV1048&lt;=設定シート!G$85),AH1049*105/108,AH1049))</f>
        <v>0</v>
      </c>
      <c r="BA1049" s="465"/>
      <c r="BB1049" s="466">
        <f t="shared" ref="BB1049" si="591">IF($AL1049="賃金で算定",0,INT(AY1049*$AL1049/100))</f>
        <v>0</v>
      </c>
      <c r="BC1049" s="466">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8"/>
      <c r="P1050" s="736" t="s">
        <v>39</v>
      </c>
      <c r="Q1050" s="759"/>
      <c r="R1050" s="736" t="s">
        <v>9</v>
      </c>
      <c r="S1050" s="760"/>
      <c r="T1050" s="944" t="s">
        <v>41</v>
      </c>
      <c r="U1050" s="1043"/>
      <c r="V1050" s="945"/>
      <c r="W1050" s="946"/>
      <c r="X1050" s="946"/>
      <c r="Y1050" s="29"/>
      <c r="Z1050" s="782"/>
      <c r="AA1050" s="688"/>
      <c r="AB1050" s="688"/>
      <c r="AC1050" s="21"/>
      <c r="AD1050" s="782"/>
      <c r="AE1050" s="688"/>
      <c r="AF1050" s="688"/>
      <c r="AG1050" s="783"/>
      <c r="AH1050" s="947">
        <f>IF(V1050="賃金で算定",V1051+Z1051-AD1051,0)</f>
        <v>0</v>
      </c>
      <c r="AI1050" s="948"/>
      <c r="AJ1050" s="948"/>
      <c r="AK1050" s="949"/>
      <c r="AL1050" s="765"/>
      <c r="AM1050" s="766"/>
      <c r="AN1050" s="827"/>
      <c r="AO1050" s="828"/>
      <c r="AP1050" s="828"/>
      <c r="AQ1050" s="828"/>
      <c r="AR1050" s="828"/>
      <c r="AS1050" s="779"/>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7"/>
      <c r="AZ1050" s="768"/>
      <c r="BA1050" s="769">
        <f t="shared" ref="BA1050" si="592">AN1050</f>
        <v>0</v>
      </c>
      <c r="BB1050" s="768"/>
      <c r="BC1050" s="768"/>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8</v>
      </c>
      <c r="Q1051" s="23"/>
      <c r="R1051" s="11" t="s">
        <v>9</v>
      </c>
      <c r="S1051" s="220"/>
      <c r="T1051" s="950" t="s">
        <v>29</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90"/>
      <c r="AV1051" s="24"/>
      <c r="AW1051" s="25"/>
      <c r="AY1051" s="467">
        <f t="shared" ref="AY1051" si="593">AH1051</f>
        <v>0</v>
      </c>
      <c r="AZ1051" s="466">
        <f>IF(AV1050&lt;=設定シート!C$85,AH1051,IF(AND(AV1050&gt;=設定シート!E$85,AV1050&lt;=設定シート!G$85),AH1051*105/108,AH1051))</f>
        <v>0</v>
      </c>
      <c r="BA1051" s="465"/>
      <c r="BB1051" s="466">
        <f t="shared" ref="BB1051" si="594">IF($AL1051="賃金で算定",0,INT(AY1051*$AL1051/100))</f>
        <v>0</v>
      </c>
      <c r="BC1051" s="466">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8"/>
      <c r="P1052" s="736" t="s">
        <v>39</v>
      </c>
      <c r="Q1052" s="759"/>
      <c r="R1052" s="736" t="s">
        <v>9</v>
      </c>
      <c r="S1052" s="760"/>
      <c r="T1052" s="944" t="s">
        <v>41</v>
      </c>
      <c r="U1052" s="1043"/>
      <c r="V1052" s="945"/>
      <c r="W1052" s="946"/>
      <c r="X1052" s="946"/>
      <c r="Y1052" s="799"/>
      <c r="Z1052" s="776"/>
      <c r="AA1052" s="777"/>
      <c r="AB1052" s="777"/>
      <c r="AC1052" s="775"/>
      <c r="AD1052" s="776"/>
      <c r="AE1052" s="777"/>
      <c r="AF1052" s="777"/>
      <c r="AG1052" s="778"/>
      <c r="AH1052" s="947">
        <f>IF(V1052="賃金で算定",V1053+Z1053-AD1053,0)</f>
        <v>0</v>
      </c>
      <c r="AI1052" s="948"/>
      <c r="AJ1052" s="948"/>
      <c r="AK1052" s="949"/>
      <c r="AL1052" s="765"/>
      <c r="AM1052" s="766"/>
      <c r="AN1052" s="827"/>
      <c r="AO1052" s="828"/>
      <c r="AP1052" s="828"/>
      <c r="AQ1052" s="828"/>
      <c r="AR1052" s="828"/>
      <c r="AS1052" s="779"/>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7"/>
      <c r="AZ1052" s="768"/>
      <c r="BA1052" s="769">
        <f t="shared" ref="BA1052" si="595">AN1052</f>
        <v>0</v>
      </c>
      <c r="BB1052" s="768"/>
      <c r="BC1052" s="768"/>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8</v>
      </c>
      <c r="Q1053" s="23"/>
      <c r="R1053" s="11" t="s">
        <v>9</v>
      </c>
      <c r="S1053" s="220"/>
      <c r="T1053" s="950" t="s">
        <v>29</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90"/>
      <c r="AV1053" s="24"/>
      <c r="AW1053" s="25"/>
      <c r="AY1053" s="467">
        <f t="shared" ref="AY1053" si="596">AH1053</f>
        <v>0</v>
      </c>
      <c r="AZ1053" s="466">
        <f>IF(AV1052&lt;=設定シート!C$85,AH1053,IF(AND(AV1052&gt;=設定シート!E$85,AV1052&lt;=設定シート!G$85),AH1053*105/108,AH1053))</f>
        <v>0</v>
      </c>
      <c r="BA1053" s="465"/>
      <c r="BB1053" s="466">
        <f t="shared" ref="BB1053" si="597">IF($AL1053="賃金で算定",0,INT(AY1053*$AL1053/100))</f>
        <v>0</v>
      </c>
      <c r="BC1053" s="466">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8"/>
      <c r="P1054" s="736" t="s">
        <v>39</v>
      </c>
      <c r="Q1054" s="759"/>
      <c r="R1054" s="736" t="s">
        <v>9</v>
      </c>
      <c r="S1054" s="760"/>
      <c r="T1054" s="944" t="s">
        <v>41</v>
      </c>
      <c r="U1054" s="1043"/>
      <c r="V1054" s="945"/>
      <c r="W1054" s="946"/>
      <c r="X1054" s="946"/>
      <c r="Y1054" s="799"/>
      <c r="Z1054" s="776"/>
      <c r="AA1054" s="777"/>
      <c r="AB1054" s="777"/>
      <c r="AC1054" s="775"/>
      <c r="AD1054" s="776"/>
      <c r="AE1054" s="777"/>
      <c r="AF1054" s="777"/>
      <c r="AG1054" s="778"/>
      <c r="AH1054" s="947">
        <f>IF(V1054="賃金で算定",V1055+Z1055-AD1055,0)</f>
        <v>0</v>
      </c>
      <c r="AI1054" s="948"/>
      <c r="AJ1054" s="948"/>
      <c r="AK1054" s="949"/>
      <c r="AL1054" s="765"/>
      <c r="AM1054" s="766"/>
      <c r="AN1054" s="827"/>
      <c r="AO1054" s="828"/>
      <c r="AP1054" s="828"/>
      <c r="AQ1054" s="828"/>
      <c r="AR1054" s="828"/>
      <c r="AS1054" s="779"/>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7"/>
      <c r="AZ1054" s="768"/>
      <c r="BA1054" s="769">
        <f t="shared" ref="BA1054" si="598">AN1054</f>
        <v>0</v>
      </c>
      <c r="BB1054" s="768"/>
      <c r="BC1054" s="768"/>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8</v>
      </c>
      <c r="Q1055" s="23"/>
      <c r="R1055" s="11" t="s">
        <v>9</v>
      </c>
      <c r="S1055" s="220"/>
      <c r="T1055" s="950" t="s">
        <v>29</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90"/>
      <c r="AV1055" s="24"/>
      <c r="AW1055" s="25"/>
      <c r="AY1055" s="467">
        <f t="shared" ref="AY1055" si="599">AH1055</f>
        <v>0</v>
      </c>
      <c r="AZ1055" s="466">
        <f>IF(AV1054&lt;=設定シート!C$85,AH1055,IF(AND(AV1054&gt;=設定シート!E$85,AV1054&lt;=設定シート!G$85),AH1055*105/108,AH1055))</f>
        <v>0</v>
      </c>
      <c r="BA1055" s="465"/>
      <c r="BB1055" s="466">
        <f t="shared" ref="BB1055" si="600">IF($AL1055="賃金で算定",0,INT(AY1055*$AL1055/100))</f>
        <v>0</v>
      </c>
      <c r="BC1055" s="466">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8"/>
      <c r="P1056" s="736" t="s">
        <v>39</v>
      </c>
      <c r="Q1056" s="759"/>
      <c r="R1056" s="736" t="s">
        <v>9</v>
      </c>
      <c r="S1056" s="760"/>
      <c r="T1056" s="944" t="s">
        <v>41</v>
      </c>
      <c r="U1056" s="1043"/>
      <c r="V1056" s="945"/>
      <c r="W1056" s="946"/>
      <c r="X1056" s="946"/>
      <c r="Y1056" s="799"/>
      <c r="Z1056" s="776"/>
      <c r="AA1056" s="777"/>
      <c r="AB1056" s="777"/>
      <c r="AC1056" s="775"/>
      <c r="AD1056" s="776"/>
      <c r="AE1056" s="777"/>
      <c r="AF1056" s="777"/>
      <c r="AG1056" s="778"/>
      <c r="AH1056" s="947">
        <f>IF(V1056="賃金で算定",V1057+Z1057-AD1057,0)</f>
        <v>0</v>
      </c>
      <c r="AI1056" s="948"/>
      <c r="AJ1056" s="948"/>
      <c r="AK1056" s="949"/>
      <c r="AL1056" s="765"/>
      <c r="AM1056" s="766"/>
      <c r="AN1056" s="827"/>
      <c r="AO1056" s="828"/>
      <c r="AP1056" s="828"/>
      <c r="AQ1056" s="828"/>
      <c r="AR1056" s="828"/>
      <c r="AS1056" s="779"/>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7"/>
      <c r="AZ1056" s="768"/>
      <c r="BA1056" s="769">
        <f t="shared" ref="BA1056" si="601">AN1056</f>
        <v>0</v>
      </c>
      <c r="BB1056" s="768"/>
      <c r="BC1056" s="768"/>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8</v>
      </c>
      <c r="Q1057" s="23"/>
      <c r="R1057" s="11" t="s">
        <v>9</v>
      </c>
      <c r="S1057" s="220"/>
      <c r="T1057" s="950" t="s">
        <v>29</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90"/>
      <c r="AV1057" s="24"/>
      <c r="AW1057" s="25"/>
      <c r="AY1057" s="467">
        <f t="shared" ref="AY1057" si="602">AH1057</f>
        <v>0</v>
      </c>
      <c r="AZ1057" s="466">
        <f>IF(AV1056&lt;=設定シート!C$85,AH1057,IF(AND(AV1056&gt;=設定シート!E$85,AV1056&lt;=設定シート!G$85),AH1057*105/108,AH1057))</f>
        <v>0</v>
      </c>
      <c r="BA1057" s="465"/>
      <c r="BB1057" s="466">
        <f t="shared" ref="BB1057" si="603">IF($AL1057="賃金で算定",0,INT(AY1057*$AL1057/100))</f>
        <v>0</v>
      </c>
      <c r="BC1057" s="466">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8"/>
      <c r="P1058" s="736" t="s">
        <v>39</v>
      </c>
      <c r="Q1058" s="759"/>
      <c r="R1058" s="736" t="s">
        <v>9</v>
      </c>
      <c r="S1058" s="760"/>
      <c r="T1058" s="944" t="s">
        <v>41</v>
      </c>
      <c r="U1058" s="1043"/>
      <c r="V1058" s="945"/>
      <c r="W1058" s="946"/>
      <c r="X1058" s="946"/>
      <c r="Y1058" s="799"/>
      <c r="Z1058" s="776"/>
      <c r="AA1058" s="777"/>
      <c r="AB1058" s="777"/>
      <c r="AC1058" s="775"/>
      <c r="AD1058" s="776"/>
      <c r="AE1058" s="777"/>
      <c r="AF1058" s="777"/>
      <c r="AG1058" s="778"/>
      <c r="AH1058" s="947">
        <f>IF(V1058="賃金で算定",V1059+Z1059-AD1059,0)</f>
        <v>0</v>
      </c>
      <c r="AI1058" s="948"/>
      <c r="AJ1058" s="948"/>
      <c r="AK1058" s="949"/>
      <c r="AL1058" s="765"/>
      <c r="AM1058" s="766"/>
      <c r="AN1058" s="827"/>
      <c r="AO1058" s="828"/>
      <c r="AP1058" s="828"/>
      <c r="AQ1058" s="828"/>
      <c r="AR1058" s="828"/>
      <c r="AS1058" s="779"/>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7"/>
      <c r="AZ1058" s="768"/>
      <c r="BA1058" s="769">
        <f t="shared" ref="BA1058" si="604">AN1058</f>
        <v>0</v>
      </c>
      <c r="BB1058" s="768"/>
      <c r="BC1058" s="768"/>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8</v>
      </c>
      <c r="Q1059" s="23"/>
      <c r="R1059" s="11" t="s">
        <v>9</v>
      </c>
      <c r="S1059" s="220"/>
      <c r="T1059" s="950" t="s">
        <v>29</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90"/>
      <c r="AV1059" s="24"/>
      <c r="AW1059" s="25"/>
      <c r="AY1059" s="467">
        <f t="shared" ref="AY1059" si="605">AH1059</f>
        <v>0</v>
      </c>
      <c r="AZ1059" s="466">
        <f>IF(AV1058&lt;=設定シート!C$85,AH1059,IF(AND(AV1058&gt;=設定シート!E$85,AV1058&lt;=設定シート!G$85),AH1059*105/108,AH1059))</f>
        <v>0</v>
      </c>
      <c r="BA1059" s="465"/>
      <c r="BB1059" s="466">
        <f t="shared" ref="BB1059" si="606">IF($AL1059="賃金で算定",0,INT(AY1059*$AL1059/100))</f>
        <v>0</v>
      </c>
      <c r="BC1059" s="466">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8"/>
      <c r="P1060" s="736" t="s">
        <v>39</v>
      </c>
      <c r="Q1060" s="759"/>
      <c r="R1060" s="736" t="s">
        <v>9</v>
      </c>
      <c r="S1060" s="760"/>
      <c r="T1060" s="944" t="s">
        <v>41</v>
      </c>
      <c r="U1060" s="1043"/>
      <c r="V1060" s="945"/>
      <c r="W1060" s="946"/>
      <c r="X1060" s="946"/>
      <c r="Y1060" s="799"/>
      <c r="Z1060" s="776"/>
      <c r="AA1060" s="777"/>
      <c r="AB1060" s="777"/>
      <c r="AC1060" s="775"/>
      <c r="AD1060" s="776"/>
      <c r="AE1060" s="777"/>
      <c r="AF1060" s="777"/>
      <c r="AG1060" s="778"/>
      <c r="AH1060" s="947">
        <f>IF(V1060="賃金で算定",V1061+Z1061-AD1061,0)</f>
        <v>0</v>
      </c>
      <c r="AI1060" s="948"/>
      <c r="AJ1060" s="948"/>
      <c r="AK1060" s="949"/>
      <c r="AL1060" s="765"/>
      <c r="AM1060" s="766"/>
      <c r="AN1060" s="827"/>
      <c r="AO1060" s="828"/>
      <c r="AP1060" s="828"/>
      <c r="AQ1060" s="828"/>
      <c r="AR1060" s="828"/>
      <c r="AS1060" s="779"/>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7"/>
      <c r="AZ1060" s="768"/>
      <c r="BA1060" s="769">
        <f t="shared" ref="BA1060" si="607">AN1060</f>
        <v>0</v>
      </c>
      <c r="BB1060" s="768"/>
      <c r="BC1060" s="768"/>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8</v>
      </c>
      <c r="Q1061" s="23"/>
      <c r="R1061" s="11" t="s">
        <v>9</v>
      </c>
      <c r="S1061" s="220"/>
      <c r="T1061" s="950" t="s">
        <v>29</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90"/>
      <c r="AV1061" s="24"/>
      <c r="AW1061" s="25"/>
      <c r="AY1061" s="467">
        <f t="shared" ref="AY1061" si="608">AH1061</f>
        <v>0</v>
      </c>
      <c r="AZ1061" s="466">
        <f>IF(AV1060&lt;=設定シート!C$85,AH1061,IF(AND(AV1060&gt;=設定シート!E$85,AV1060&lt;=設定シート!G$85),AH1061*105/108,AH1061))</f>
        <v>0</v>
      </c>
      <c r="BA1061" s="465"/>
      <c r="BB1061" s="466">
        <f t="shared" ref="BB1061" si="609">IF($AL1061="賃金で算定",0,INT(AY1061*$AL1061/100))</f>
        <v>0</v>
      </c>
      <c r="BC1061" s="466">
        <f>IF(AY1061=AZ1061,BB1061,AZ1061*$AL1061/100)</f>
        <v>0</v>
      </c>
      <c r="BL1061" s="22">
        <f>IF(AY1061=AZ1061,0,1)</f>
        <v>0</v>
      </c>
      <c r="BM1061" s="22" t="str">
        <f>IF(BL1061=1,AL1061,"")</f>
        <v/>
      </c>
    </row>
    <row r="1062" spans="2:74" ht="18" customHeight="1">
      <c r="B1062" s="839" t="s">
        <v>865</v>
      </c>
      <c r="C1062" s="956"/>
      <c r="D1062" s="956"/>
      <c r="E1062" s="957"/>
      <c r="F1062" s="1037"/>
      <c r="G1062" s="965"/>
      <c r="H1062" s="965"/>
      <c r="I1062" s="965"/>
      <c r="J1062" s="965"/>
      <c r="K1062" s="965"/>
      <c r="L1062" s="965"/>
      <c r="M1062" s="965"/>
      <c r="N1062" s="966"/>
      <c r="O1062" s="839" t="s">
        <v>866</v>
      </c>
      <c r="P1062" s="956"/>
      <c r="Q1062" s="956"/>
      <c r="R1062" s="956"/>
      <c r="S1062" s="956"/>
      <c r="T1062" s="956"/>
      <c r="U1062" s="957"/>
      <c r="V1062" s="1040">
        <f>AH1062</f>
        <v>0</v>
      </c>
      <c r="W1062" s="1041"/>
      <c r="X1062" s="1041"/>
      <c r="Y1062" s="1042"/>
      <c r="Z1062" s="776"/>
      <c r="AA1062" s="777"/>
      <c r="AB1062" s="777"/>
      <c r="AC1062" s="775"/>
      <c r="AD1062" s="776"/>
      <c r="AE1062" s="777"/>
      <c r="AF1062" s="777"/>
      <c r="AG1062" s="775"/>
      <c r="AH1062" s="947">
        <f>AH1044+AH1046+AH1048+AH1050+AH1052+AH1054+AH1056+AH1058+AH1060</f>
        <v>0</v>
      </c>
      <c r="AI1062" s="948"/>
      <c r="AJ1062" s="948"/>
      <c r="AK1062" s="949"/>
      <c r="AL1062" s="743"/>
      <c r="AM1062" s="745"/>
      <c r="AN1062" s="947">
        <f>AN1044+AN1046+AN1048+AN1050+AN1052+AN1054+AN1056+AN1058+AN1060</f>
        <v>0</v>
      </c>
      <c r="AO1062" s="948"/>
      <c r="AP1062" s="948"/>
      <c r="AQ1062" s="948"/>
      <c r="AR1062" s="948"/>
      <c r="AS1062" s="779"/>
      <c r="AW1062" s="25"/>
      <c r="AY1062" s="767"/>
      <c r="AZ1062" s="784"/>
      <c r="BA1062" s="785">
        <f>BA1044+BA1046+BA1048+BA1050+BA1052+BA1054+BA1056+BA1058+BA1060</f>
        <v>0</v>
      </c>
      <c r="BB1062" s="769">
        <f>BB1045+BB1047+BB1049+BB1051+BB1053+BB1055+BB1057+BB1059+BB1061</f>
        <v>0</v>
      </c>
      <c r="BC1062" s="769">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7"/>
      <c r="AM1063" s="748"/>
      <c r="AN1063" s="951">
        <f>BB1063</f>
        <v>0</v>
      </c>
      <c r="AO1063" s="930"/>
      <c r="AP1063" s="930"/>
      <c r="AQ1063" s="930"/>
      <c r="AR1063" s="930"/>
      <c r="AS1063" s="800"/>
      <c r="AW1063" s="25"/>
      <c r="AY1063" s="786">
        <f>AY1045+AY1047+AY1049+AY1051+AY1053+AY1055+AY1057+AY1059+AY1061</f>
        <v>0</v>
      </c>
      <c r="AZ1063" s="787"/>
      <c r="BA1063" s="787"/>
      <c r="BB1063" s="788">
        <f>BB1062</f>
        <v>0</v>
      </c>
      <c r="BC1063" s="789"/>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91"/>
      <c r="AM1064" s="692"/>
      <c r="AN1064" s="934">
        <f>BC1064</f>
        <v>0</v>
      </c>
      <c r="AO1064" s="935"/>
      <c r="AP1064" s="935"/>
      <c r="AQ1064" s="935"/>
      <c r="AR1064" s="935"/>
      <c r="AS1064" s="690"/>
      <c r="AU1064" s="222"/>
      <c r="AW1064" s="25"/>
      <c r="AY1064" s="469"/>
      <c r="AZ1064" s="470">
        <f>IF(AZ1045+AZ1047+AZ1049+AZ1051+AZ1053+AZ1055+AZ1057+AZ1059+AZ1061=AY1063,0,ROUNDDOWN(AZ1045+AZ1047+AZ1049+AZ1051+AZ1053+AZ1055+AZ1057+AZ1059+AZ1061,0))</f>
        <v>0</v>
      </c>
      <c r="BA1064" s="468"/>
      <c r="BB1064" s="468"/>
      <c r="BC1064" s="470">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43</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893</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3"/>
      <c r="AN1076" s="703"/>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10</v>
      </c>
      <c r="C1078" s="836"/>
      <c r="D1078" s="836"/>
      <c r="E1078" s="836"/>
      <c r="F1078" s="836"/>
      <c r="G1078" s="836"/>
      <c r="H1078" s="836"/>
      <c r="I1078" s="836"/>
      <c r="J1078" s="840" t="s">
        <v>18</v>
      </c>
      <c r="K1078" s="840"/>
      <c r="L1078" s="729" t="s">
        <v>11</v>
      </c>
      <c r="M1078" s="840" t="s">
        <v>19</v>
      </c>
      <c r="N1078" s="840"/>
      <c r="O1078" s="841" t="s">
        <v>20</v>
      </c>
      <c r="P1078" s="840"/>
      <c r="Q1078" s="840"/>
      <c r="R1078" s="840"/>
      <c r="S1078" s="840"/>
      <c r="T1078" s="840"/>
      <c r="U1078" s="840" t="s">
        <v>21</v>
      </c>
      <c r="V1078" s="840"/>
      <c r="W1078" s="840"/>
      <c r="AD1078" s="11"/>
      <c r="AE1078" s="11"/>
      <c r="AF1078" s="11"/>
      <c r="AG1078" s="11"/>
      <c r="AH1078" s="11"/>
      <c r="AI1078" s="11"/>
      <c r="AJ1078" s="11"/>
      <c r="AL1078" s="981">
        <f>$AL$9</f>
        <v>0</v>
      </c>
      <c r="AM1078" s="843"/>
      <c r="AN1078" s="914" t="s">
        <v>12</v>
      </c>
      <c r="AO1078" s="914"/>
      <c r="AP1078" s="843">
        <v>27</v>
      </c>
      <c r="AQ1078" s="843"/>
      <c r="AR1078" s="914" t="s">
        <v>13</v>
      </c>
      <c r="AS1078" s="917"/>
      <c r="AW1078" s="25"/>
    </row>
    <row r="1079" spans="2:74"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44</v>
      </c>
      <c r="C1082" s="891"/>
      <c r="D1082" s="891"/>
      <c r="E1082" s="891"/>
      <c r="F1082" s="891"/>
      <c r="G1082" s="891"/>
      <c r="H1082" s="891"/>
      <c r="I1082" s="892"/>
      <c r="J1082" s="890" t="s">
        <v>14</v>
      </c>
      <c r="K1082" s="891"/>
      <c r="L1082" s="891"/>
      <c r="M1082" s="891"/>
      <c r="N1082" s="899"/>
      <c r="O1082" s="902" t="s">
        <v>45</v>
      </c>
      <c r="P1082" s="891"/>
      <c r="Q1082" s="891"/>
      <c r="R1082" s="891"/>
      <c r="S1082" s="891"/>
      <c r="T1082" s="891"/>
      <c r="U1082" s="892"/>
      <c r="V1082" s="730" t="s">
        <v>876</v>
      </c>
      <c r="W1082" s="731"/>
      <c r="X1082" s="731"/>
      <c r="Y1082" s="905" t="s">
        <v>877</v>
      </c>
      <c r="Z1082" s="905"/>
      <c r="AA1082" s="905"/>
      <c r="AB1082" s="905"/>
      <c r="AC1082" s="905"/>
      <c r="AD1082" s="905"/>
      <c r="AE1082" s="905"/>
      <c r="AF1082" s="905"/>
      <c r="AG1082" s="905"/>
      <c r="AH1082" s="905"/>
      <c r="AI1082" s="731"/>
      <c r="AJ1082" s="731"/>
      <c r="AK1082" s="732"/>
      <c r="AL1082" s="1034" t="s">
        <v>524</v>
      </c>
      <c r="AM1082" s="1034"/>
      <c r="AN1082" s="906" t="s">
        <v>878</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15</v>
      </c>
      <c r="W1083" s="1044"/>
      <c r="X1083" s="1044"/>
      <c r="Y1083" s="1045"/>
      <c r="Z1083" s="858" t="s">
        <v>24</v>
      </c>
      <c r="AA1083" s="859"/>
      <c r="AB1083" s="859"/>
      <c r="AC1083" s="860"/>
      <c r="AD1083" s="1049" t="s">
        <v>25</v>
      </c>
      <c r="AE1083" s="1050"/>
      <c r="AF1083" s="1050"/>
      <c r="AG1083" s="1051"/>
      <c r="AH1083" s="870" t="s">
        <v>174</v>
      </c>
      <c r="AI1083" s="871"/>
      <c r="AJ1083" s="871"/>
      <c r="AK1083" s="872"/>
      <c r="AL1083" s="1035" t="s">
        <v>525</v>
      </c>
      <c r="AM1083" s="1035"/>
      <c r="AN1083" s="880" t="s">
        <v>27</v>
      </c>
      <c r="AO1083" s="881"/>
      <c r="AP1083" s="881"/>
      <c r="AQ1083" s="881"/>
      <c r="AR1083" s="882"/>
      <c r="AS1083" s="883"/>
      <c r="AW1083" s="25"/>
      <c r="AY1083" s="754" t="s">
        <v>551</v>
      </c>
      <c r="AZ1083" s="754" t="s">
        <v>551</v>
      </c>
      <c r="BA1083" s="754" t="s">
        <v>549</v>
      </c>
      <c r="BB1083" s="884" t="s">
        <v>550</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4"/>
      <c r="AZ1084" s="465" t="s">
        <v>545</v>
      </c>
      <c r="BA1084" s="465" t="s">
        <v>548</v>
      </c>
      <c r="BB1084" s="755" t="s">
        <v>546</v>
      </c>
      <c r="BC1084" s="465" t="s">
        <v>545</v>
      </c>
      <c r="BL1084" s="22" t="s">
        <v>556</v>
      </c>
      <c r="BM1084" s="22" t="s">
        <v>260</v>
      </c>
    </row>
    <row r="1085" spans="2:74" ht="18" customHeight="1">
      <c r="B1085" s="936"/>
      <c r="C1085" s="937"/>
      <c r="D1085" s="937"/>
      <c r="E1085" s="937"/>
      <c r="F1085" s="937"/>
      <c r="G1085" s="937"/>
      <c r="H1085" s="937"/>
      <c r="I1085" s="938"/>
      <c r="J1085" s="936"/>
      <c r="K1085" s="937"/>
      <c r="L1085" s="937"/>
      <c r="M1085" s="937"/>
      <c r="N1085" s="942"/>
      <c r="O1085" s="758"/>
      <c r="P1085" s="736" t="s">
        <v>39</v>
      </c>
      <c r="Q1085" s="759"/>
      <c r="R1085" s="736" t="s">
        <v>9</v>
      </c>
      <c r="S1085" s="760"/>
      <c r="T1085" s="944" t="s">
        <v>47</v>
      </c>
      <c r="U1085" s="1043"/>
      <c r="V1085" s="945"/>
      <c r="W1085" s="946"/>
      <c r="X1085" s="946"/>
      <c r="Y1085" s="794" t="s">
        <v>16</v>
      </c>
      <c r="Z1085" s="762"/>
      <c r="AA1085" s="763"/>
      <c r="AB1085" s="763"/>
      <c r="AC1085" s="761" t="s">
        <v>16</v>
      </c>
      <c r="AD1085" s="762"/>
      <c r="AE1085" s="763"/>
      <c r="AF1085" s="763"/>
      <c r="AG1085" s="764" t="s">
        <v>16</v>
      </c>
      <c r="AH1085" s="947">
        <f>IF(V1085="賃金で算定",V1086+Z1086-AD1086,0)</f>
        <v>0</v>
      </c>
      <c r="AI1085" s="948"/>
      <c r="AJ1085" s="948"/>
      <c r="AK1085" s="949"/>
      <c r="AL1085" s="765"/>
      <c r="AM1085" s="766"/>
      <c r="AN1085" s="827"/>
      <c r="AO1085" s="828"/>
      <c r="AP1085" s="828"/>
      <c r="AQ1085" s="828"/>
      <c r="AR1085" s="828"/>
      <c r="AS1085" s="764" t="s">
        <v>16</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7"/>
      <c r="AZ1085" s="768"/>
      <c r="BA1085" s="769">
        <f>AN1085</f>
        <v>0</v>
      </c>
      <c r="BB1085" s="768"/>
      <c r="BC1085" s="768"/>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8</v>
      </c>
      <c r="Q1086" s="23"/>
      <c r="R1086" s="11" t="s">
        <v>9</v>
      </c>
      <c r="S1086" s="220"/>
      <c r="T1086" s="950" t="s">
        <v>29</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90"/>
      <c r="AV1086" s="24"/>
      <c r="AW1086" s="25"/>
      <c r="AY1086" s="467">
        <f>AH1086</f>
        <v>0</v>
      </c>
      <c r="AZ1086" s="466">
        <f>IF(AV1085&lt;=設定シート!C$85,AH1086,IF(AND(AV1085&gt;=設定シート!E$85,AV1085&lt;=設定シート!G$85),AH1086*105/108,AH1086))</f>
        <v>0</v>
      </c>
      <c r="BA1086" s="465"/>
      <c r="BB1086" s="466">
        <f>IF($AL1086="賃金で算定",0,INT(AY1086*$AL1086/100))</f>
        <v>0</v>
      </c>
      <c r="BC1086" s="466">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8"/>
      <c r="P1087" s="736" t="s">
        <v>39</v>
      </c>
      <c r="Q1087" s="759"/>
      <c r="R1087" s="736" t="s">
        <v>9</v>
      </c>
      <c r="S1087" s="760"/>
      <c r="T1087" s="944" t="s">
        <v>41</v>
      </c>
      <c r="U1087" s="1043"/>
      <c r="V1087" s="945"/>
      <c r="W1087" s="946"/>
      <c r="X1087" s="946"/>
      <c r="Y1087" s="799"/>
      <c r="Z1087" s="776"/>
      <c r="AA1087" s="777"/>
      <c r="AB1087" s="777"/>
      <c r="AC1087" s="775"/>
      <c r="AD1087" s="776"/>
      <c r="AE1087" s="777"/>
      <c r="AF1087" s="777"/>
      <c r="AG1087" s="778"/>
      <c r="AH1087" s="947">
        <f>IF(V1087="賃金で算定",V1088+Z1088-AD1088,0)</f>
        <v>0</v>
      </c>
      <c r="AI1087" s="948"/>
      <c r="AJ1087" s="948"/>
      <c r="AK1087" s="949"/>
      <c r="AL1087" s="765"/>
      <c r="AM1087" s="766"/>
      <c r="AN1087" s="827"/>
      <c r="AO1087" s="828"/>
      <c r="AP1087" s="828"/>
      <c r="AQ1087" s="828"/>
      <c r="AR1087" s="828"/>
      <c r="AS1087" s="779"/>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7"/>
      <c r="AZ1087" s="768"/>
      <c r="BA1087" s="769">
        <f t="shared" ref="BA1087" si="610">AN1087</f>
        <v>0</v>
      </c>
      <c r="BB1087" s="768"/>
      <c r="BC1087" s="768"/>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8</v>
      </c>
      <c r="Q1088" s="23"/>
      <c r="R1088" s="11" t="s">
        <v>9</v>
      </c>
      <c r="S1088" s="220"/>
      <c r="T1088" s="950" t="s">
        <v>29</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90"/>
      <c r="AV1088" s="24"/>
      <c r="AW1088" s="25"/>
      <c r="AY1088" s="467">
        <f t="shared" ref="AY1088" si="611">AH1088</f>
        <v>0</v>
      </c>
      <c r="AZ1088" s="466">
        <f>IF(AV1087&lt;=設定シート!C$85,AH1088,IF(AND(AV1087&gt;=設定シート!E$85,AV1087&lt;=設定シート!G$85),AH1088*105/108,AH1088))</f>
        <v>0</v>
      </c>
      <c r="BA1088" s="465"/>
      <c r="BB1088" s="466">
        <f t="shared" ref="BB1088" si="612">IF($AL1088="賃金で算定",0,INT(AY1088*$AL1088/100))</f>
        <v>0</v>
      </c>
      <c r="BC1088" s="466">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8"/>
      <c r="P1089" s="736" t="s">
        <v>39</v>
      </c>
      <c r="Q1089" s="759"/>
      <c r="R1089" s="736" t="s">
        <v>9</v>
      </c>
      <c r="S1089" s="760"/>
      <c r="T1089" s="944" t="s">
        <v>41</v>
      </c>
      <c r="U1089" s="1043"/>
      <c r="V1089" s="945"/>
      <c r="W1089" s="946"/>
      <c r="X1089" s="946"/>
      <c r="Y1089" s="799"/>
      <c r="Z1089" s="776"/>
      <c r="AA1089" s="777"/>
      <c r="AB1089" s="777"/>
      <c r="AC1089" s="775"/>
      <c r="AD1089" s="776"/>
      <c r="AE1089" s="777"/>
      <c r="AF1089" s="777"/>
      <c r="AG1089" s="778"/>
      <c r="AH1089" s="947">
        <f>IF(V1089="賃金で算定",V1090+Z1090-AD1090,0)</f>
        <v>0</v>
      </c>
      <c r="AI1089" s="948"/>
      <c r="AJ1089" s="948"/>
      <c r="AK1089" s="949"/>
      <c r="AL1089" s="765"/>
      <c r="AM1089" s="766"/>
      <c r="AN1089" s="827"/>
      <c r="AO1089" s="828"/>
      <c r="AP1089" s="828"/>
      <c r="AQ1089" s="828"/>
      <c r="AR1089" s="828"/>
      <c r="AS1089" s="779"/>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7"/>
      <c r="AZ1089" s="768"/>
      <c r="BA1089" s="769">
        <f t="shared" ref="BA1089" si="613">AN1089</f>
        <v>0</v>
      </c>
      <c r="BB1089" s="768"/>
      <c r="BC1089" s="768"/>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8</v>
      </c>
      <c r="Q1090" s="23"/>
      <c r="R1090" s="11" t="s">
        <v>9</v>
      </c>
      <c r="S1090" s="220"/>
      <c r="T1090" s="950" t="s">
        <v>29</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90"/>
      <c r="AV1090" s="24"/>
      <c r="AW1090" s="25"/>
      <c r="AY1090" s="467">
        <f t="shared" ref="AY1090" si="614">AH1090</f>
        <v>0</v>
      </c>
      <c r="AZ1090" s="466">
        <f>IF(AV1089&lt;=設定シート!C$85,AH1090,IF(AND(AV1089&gt;=設定シート!E$85,AV1089&lt;=設定シート!G$85),AH1090*105/108,AH1090))</f>
        <v>0</v>
      </c>
      <c r="BA1090" s="465"/>
      <c r="BB1090" s="466">
        <f t="shared" ref="BB1090" si="615">IF($AL1090="賃金で算定",0,INT(AY1090*$AL1090/100))</f>
        <v>0</v>
      </c>
      <c r="BC1090" s="466">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8"/>
      <c r="P1091" s="736" t="s">
        <v>39</v>
      </c>
      <c r="Q1091" s="759"/>
      <c r="R1091" s="736" t="s">
        <v>9</v>
      </c>
      <c r="S1091" s="760"/>
      <c r="T1091" s="944" t="s">
        <v>41</v>
      </c>
      <c r="U1091" s="1043"/>
      <c r="V1091" s="945"/>
      <c r="W1091" s="946"/>
      <c r="X1091" s="946"/>
      <c r="Y1091" s="29"/>
      <c r="Z1091" s="782"/>
      <c r="AA1091" s="688"/>
      <c r="AB1091" s="688"/>
      <c r="AC1091" s="21"/>
      <c r="AD1091" s="782"/>
      <c r="AE1091" s="688"/>
      <c r="AF1091" s="688"/>
      <c r="AG1091" s="783"/>
      <c r="AH1091" s="947">
        <f>IF(V1091="賃金で算定",V1092+Z1092-AD1092,0)</f>
        <v>0</v>
      </c>
      <c r="AI1091" s="948"/>
      <c r="AJ1091" s="948"/>
      <c r="AK1091" s="949"/>
      <c r="AL1091" s="765"/>
      <c r="AM1091" s="766"/>
      <c r="AN1091" s="827"/>
      <c r="AO1091" s="828"/>
      <c r="AP1091" s="828"/>
      <c r="AQ1091" s="828"/>
      <c r="AR1091" s="828"/>
      <c r="AS1091" s="779"/>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7"/>
      <c r="AZ1091" s="768"/>
      <c r="BA1091" s="769">
        <f t="shared" ref="BA1091" si="616">AN1091</f>
        <v>0</v>
      </c>
      <c r="BB1091" s="768"/>
      <c r="BC1091" s="768"/>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8</v>
      </c>
      <c r="Q1092" s="23"/>
      <c r="R1092" s="11" t="s">
        <v>9</v>
      </c>
      <c r="S1092" s="220"/>
      <c r="T1092" s="950" t="s">
        <v>29</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90"/>
      <c r="AV1092" s="24"/>
      <c r="AW1092" s="25"/>
      <c r="AY1092" s="467">
        <f t="shared" ref="AY1092" si="617">AH1092</f>
        <v>0</v>
      </c>
      <c r="AZ1092" s="466">
        <f>IF(AV1091&lt;=設定シート!C$85,AH1092,IF(AND(AV1091&gt;=設定シート!E$85,AV1091&lt;=設定シート!G$85),AH1092*105/108,AH1092))</f>
        <v>0</v>
      </c>
      <c r="BA1092" s="465"/>
      <c r="BB1092" s="466">
        <f t="shared" ref="BB1092" si="618">IF($AL1092="賃金で算定",0,INT(AY1092*$AL1092/100))</f>
        <v>0</v>
      </c>
      <c r="BC1092" s="466">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8"/>
      <c r="P1093" s="736" t="s">
        <v>39</v>
      </c>
      <c r="Q1093" s="759"/>
      <c r="R1093" s="736" t="s">
        <v>9</v>
      </c>
      <c r="S1093" s="760"/>
      <c r="T1093" s="944" t="s">
        <v>41</v>
      </c>
      <c r="U1093" s="1043"/>
      <c r="V1093" s="945"/>
      <c r="W1093" s="946"/>
      <c r="X1093" s="946"/>
      <c r="Y1093" s="799"/>
      <c r="Z1093" s="776"/>
      <c r="AA1093" s="777"/>
      <c r="AB1093" s="777"/>
      <c r="AC1093" s="775"/>
      <c r="AD1093" s="776"/>
      <c r="AE1093" s="777"/>
      <c r="AF1093" s="777"/>
      <c r="AG1093" s="778"/>
      <c r="AH1093" s="947">
        <f>IF(V1093="賃金で算定",V1094+Z1094-AD1094,0)</f>
        <v>0</v>
      </c>
      <c r="AI1093" s="948"/>
      <c r="AJ1093" s="948"/>
      <c r="AK1093" s="949"/>
      <c r="AL1093" s="765"/>
      <c r="AM1093" s="766"/>
      <c r="AN1093" s="827"/>
      <c r="AO1093" s="828"/>
      <c r="AP1093" s="828"/>
      <c r="AQ1093" s="828"/>
      <c r="AR1093" s="828"/>
      <c r="AS1093" s="779"/>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7"/>
      <c r="AZ1093" s="768"/>
      <c r="BA1093" s="769">
        <f t="shared" ref="BA1093" si="619">AN1093</f>
        <v>0</v>
      </c>
      <c r="BB1093" s="768"/>
      <c r="BC1093" s="768"/>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8</v>
      </c>
      <c r="Q1094" s="23"/>
      <c r="R1094" s="11" t="s">
        <v>9</v>
      </c>
      <c r="S1094" s="220"/>
      <c r="T1094" s="950" t="s">
        <v>29</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90"/>
      <c r="AV1094" s="24"/>
      <c r="AW1094" s="25"/>
      <c r="AY1094" s="467">
        <f t="shared" ref="AY1094" si="620">AH1094</f>
        <v>0</v>
      </c>
      <c r="AZ1094" s="466">
        <f>IF(AV1093&lt;=設定シート!C$85,AH1094,IF(AND(AV1093&gt;=設定シート!E$85,AV1093&lt;=設定シート!G$85),AH1094*105/108,AH1094))</f>
        <v>0</v>
      </c>
      <c r="BA1094" s="465"/>
      <c r="BB1094" s="466">
        <f t="shared" ref="BB1094" si="621">IF($AL1094="賃金で算定",0,INT(AY1094*$AL1094/100))</f>
        <v>0</v>
      </c>
      <c r="BC1094" s="466">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8"/>
      <c r="P1095" s="736" t="s">
        <v>39</v>
      </c>
      <c r="Q1095" s="759"/>
      <c r="R1095" s="736" t="s">
        <v>9</v>
      </c>
      <c r="S1095" s="760"/>
      <c r="T1095" s="944" t="s">
        <v>41</v>
      </c>
      <c r="U1095" s="1043"/>
      <c r="V1095" s="945"/>
      <c r="W1095" s="946"/>
      <c r="X1095" s="946"/>
      <c r="Y1095" s="799"/>
      <c r="Z1095" s="776"/>
      <c r="AA1095" s="777"/>
      <c r="AB1095" s="777"/>
      <c r="AC1095" s="775"/>
      <c r="AD1095" s="776"/>
      <c r="AE1095" s="777"/>
      <c r="AF1095" s="777"/>
      <c r="AG1095" s="778"/>
      <c r="AH1095" s="947">
        <f>IF(V1095="賃金で算定",V1096+Z1096-AD1096,0)</f>
        <v>0</v>
      </c>
      <c r="AI1095" s="948"/>
      <c r="AJ1095" s="948"/>
      <c r="AK1095" s="949"/>
      <c r="AL1095" s="765"/>
      <c r="AM1095" s="766"/>
      <c r="AN1095" s="827"/>
      <c r="AO1095" s="828"/>
      <c r="AP1095" s="828"/>
      <c r="AQ1095" s="828"/>
      <c r="AR1095" s="828"/>
      <c r="AS1095" s="779"/>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7"/>
      <c r="AZ1095" s="768"/>
      <c r="BA1095" s="769">
        <f t="shared" ref="BA1095" si="622">AN1095</f>
        <v>0</v>
      </c>
      <c r="BB1095" s="768"/>
      <c r="BC1095" s="768"/>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8</v>
      </c>
      <c r="Q1096" s="23"/>
      <c r="R1096" s="11" t="s">
        <v>9</v>
      </c>
      <c r="S1096" s="220"/>
      <c r="T1096" s="950" t="s">
        <v>29</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90"/>
      <c r="AV1096" s="24"/>
      <c r="AW1096" s="25"/>
      <c r="AY1096" s="467">
        <f t="shared" ref="AY1096" si="623">AH1096</f>
        <v>0</v>
      </c>
      <c r="AZ1096" s="466">
        <f>IF(AV1095&lt;=設定シート!C$85,AH1096,IF(AND(AV1095&gt;=設定シート!E$85,AV1095&lt;=設定シート!G$85),AH1096*105/108,AH1096))</f>
        <v>0</v>
      </c>
      <c r="BA1096" s="465"/>
      <c r="BB1096" s="466">
        <f t="shared" ref="BB1096" si="624">IF($AL1096="賃金で算定",0,INT(AY1096*$AL1096/100))</f>
        <v>0</v>
      </c>
      <c r="BC1096" s="466">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8"/>
      <c r="P1097" s="736" t="s">
        <v>39</v>
      </c>
      <c r="Q1097" s="759"/>
      <c r="R1097" s="736" t="s">
        <v>9</v>
      </c>
      <c r="S1097" s="760"/>
      <c r="T1097" s="944" t="s">
        <v>41</v>
      </c>
      <c r="U1097" s="1043"/>
      <c r="V1097" s="945"/>
      <c r="W1097" s="946"/>
      <c r="X1097" s="946"/>
      <c r="Y1097" s="799"/>
      <c r="Z1097" s="776"/>
      <c r="AA1097" s="777"/>
      <c r="AB1097" s="777"/>
      <c r="AC1097" s="775"/>
      <c r="AD1097" s="776"/>
      <c r="AE1097" s="777"/>
      <c r="AF1097" s="777"/>
      <c r="AG1097" s="778"/>
      <c r="AH1097" s="947">
        <f>IF(V1097="賃金で算定",V1098+Z1098-AD1098,0)</f>
        <v>0</v>
      </c>
      <c r="AI1097" s="948"/>
      <c r="AJ1097" s="948"/>
      <c r="AK1097" s="949"/>
      <c r="AL1097" s="765"/>
      <c r="AM1097" s="766"/>
      <c r="AN1097" s="827"/>
      <c r="AO1097" s="828"/>
      <c r="AP1097" s="828"/>
      <c r="AQ1097" s="828"/>
      <c r="AR1097" s="828"/>
      <c r="AS1097" s="779"/>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7"/>
      <c r="AZ1097" s="768"/>
      <c r="BA1097" s="769">
        <f t="shared" ref="BA1097" si="625">AN1097</f>
        <v>0</v>
      </c>
      <c r="BB1097" s="768"/>
      <c r="BC1097" s="768"/>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8</v>
      </c>
      <c r="Q1098" s="23"/>
      <c r="R1098" s="11" t="s">
        <v>9</v>
      </c>
      <c r="S1098" s="220"/>
      <c r="T1098" s="950" t="s">
        <v>29</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90"/>
      <c r="AV1098" s="24"/>
      <c r="AW1098" s="25"/>
      <c r="AY1098" s="467">
        <f t="shared" ref="AY1098" si="626">AH1098</f>
        <v>0</v>
      </c>
      <c r="AZ1098" s="466">
        <f>IF(AV1097&lt;=設定シート!C$85,AH1098,IF(AND(AV1097&gt;=設定シート!E$85,AV1097&lt;=設定シート!G$85),AH1098*105/108,AH1098))</f>
        <v>0</v>
      </c>
      <c r="BA1098" s="465"/>
      <c r="BB1098" s="466">
        <f t="shared" ref="BB1098" si="627">IF($AL1098="賃金で算定",0,INT(AY1098*$AL1098/100))</f>
        <v>0</v>
      </c>
      <c r="BC1098" s="466">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8"/>
      <c r="P1099" s="736" t="s">
        <v>39</v>
      </c>
      <c r="Q1099" s="759"/>
      <c r="R1099" s="736" t="s">
        <v>9</v>
      </c>
      <c r="S1099" s="760"/>
      <c r="T1099" s="944" t="s">
        <v>41</v>
      </c>
      <c r="U1099" s="1043"/>
      <c r="V1099" s="945"/>
      <c r="W1099" s="946"/>
      <c r="X1099" s="946"/>
      <c r="Y1099" s="799"/>
      <c r="Z1099" s="776"/>
      <c r="AA1099" s="777"/>
      <c r="AB1099" s="777"/>
      <c r="AC1099" s="775"/>
      <c r="AD1099" s="776"/>
      <c r="AE1099" s="777"/>
      <c r="AF1099" s="777"/>
      <c r="AG1099" s="778"/>
      <c r="AH1099" s="947">
        <f>IF(V1099="賃金で算定",V1100+Z1100-AD1100,0)</f>
        <v>0</v>
      </c>
      <c r="AI1099" s="948"/>
      <c r="AJ1099" s="948"/>
      <c r="AK1099" s="949"/>
      <c r="AL1099" s="765"/>
      <c r="AM1099" s="766"/>
      <c r="AN1099" s="827"/>
      <c r="AO1099" s="828"/>
      <c r="AP1099" s="828"/>
      <c r="AQ1099" s="828"/>
      <c r="AR1099" s="828"/>
      <c r="AS1099" s="779"/>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7"/>
      <c r="AZ1099" s="768"/>
      <c r="BA1099" s="769">
        <f t="shared" ref="BA1099" si="628">AN1099</f>
        <v>0</v>
      </c>
      <c r="BB1099" s="768"/>
      <c r="BC1099" s="768"/>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8</v>
      </c>
      <c r="Q1100" s="23"/>
      <c r="R1100" s="11" t="s">
        <v>9</v>
      </c>
      <c r="S1100" s="220"/>
      <c r="T1100" s="950" t="s">
        <v>29</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90"/>
      <c r="AV1100" s="24"/>
      <c r="AW1100" s="25"/>
      <c r="AY1100" s="467">
        <f t="shared" ref="AY1100" si="629">AH1100</f>
        <v>0</v>
      </c>
      <c r="AZ1100" s="466">
        <f>IF(AV1099&lt;=設定シート!C$85,AH1100,IF(AND(AV1099&gt;=設定シート!E$85,AV1099&lt;=設定シート!G$85),AH1100*105/108,AH1100))</f>
        <v>0</v>
      </c>
      <c r="BA1100" s="465"/>
      <c r="BB1100" s="466">
        <f t="shared" ref="BB1100" si="630">IF($AL1100="賃金で算定",0,INT(AY1100*$AL1100/100))</f>
        <v>0</v>
      </c>
      <c r="BC1100" s="466">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8"/>
      <c r="P1101" s="736" t="s">
        <v>39</v>
      </c>
      <c r="Q1101" s="759"/>
      <c r="R1101" s="736" t="s">
        <v>9</v>
      </c>
      <c r="S1101" s="760"/>
      <c r="T1101" s="944" t="s">
        <v>41</v>
      </c>
      <c r="U1101" s="1043"/>
      <c r="V1101" s="945"/>
      <c r="W1101" s="946"/>
      <c r="X1101" s="946"/>
      <c r="Y1101" s="799"/>
      <c r="Z1101" s="776"/>
      <c r="AA1101" s="777"/>
      <c r="AB1101" s="777"/>
      <c r="AC1101" s="775"/>
      <c r="AD1101" s="776"/>
      <c r="AE1101" s="777"/>
      <c r="AF1101" s="777"/>
      <c r="AG1101" s="778"/>
      <c r="AH1101" s="947">
        <f>IF(V1101="賃金で算定",V1102+Z1102-AD1102,0)</f>
        <v>0</v>
      </c>
      <c r="AI1101" s="948"/>
      <c r="AJ1101" s="948"/>
      <c r="AK1101" s="949"/>
      <c r="AL1101" s="765"/>
      <c r="AM1101" s="766"/>
      <c r="AN1101" s="827"/>
      <c r="AO1101" s="828"/>
      <c r="AP1101" s="828"/>
      <c r="AQ1101" s="828"/>
      <c r="AR1101" s="828"/>
      <c r="AS1101" s="779"/>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7"/>
      <c r="AZ1101" s="768"/>
      <c r="BA1101" s="769">
        <f t="shared" ref="BA1101" si="631">AN1101</f>
        <v>0</v>
      </c>
      <c r="BB1101" s="768"/>
      <c r="BC1101" s="768"/>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8</v>
      </c>
      <c r="Q1102" s="23"/>
      <c r="R1102" s="11" t="s">
        <v>9</v>
      </c>
      <c r="S1102" s="220"/>
      <c r="T1102" s="950" t="s">
        <v>29</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90"/>
      <c r="AV1102" s="24"/>
      <c r="AW1102" s="25"/>
      <c r="AY1102" s="467">
        <f t="shared" ref="AY1102" si="632">AH1102</f>
        <v>0</v>
      </c>
      <c r="AZ1102" s="466">
        <f>IF(AV1101&lt;=設定シート!C$85,AH1102,IF(AND(AV1101&gt;=設定シート!E$85,AV1101&lt;=設定シート!G$85),AH1102*105/108,AH1102))</f>
        <v>0</v>
      </c>
      <c r="BA1102" s="465"/>
      <c r="BB1102" s="466">
        <f t="shared" ref="BB1102" si="633">IF($AL1102="賃金で算定",0,INT(AY1102*$AL1102/100))</f>
        <v>0</v>
      </c>
      <c r="BC1102" s="466">
        <f>IF(AY1102=AZ1102,BB1102,AZ1102*$AL1102/100)</f>
        <v>0</v>
      </c>
      <c r="BL1102" s="22">
        <f>IF(AY1102=AZ1102,0,1)</f>
        <v>0</v>
      </c>
      <c r="BM1102" s="22" t="str">
        <f>IF(BL1102=1,AL1102,"")</f>
        <v/>
      </c>
    </row>
    <row r="1103" spans="2:74" ht="18" customHeight="1">
      <c r="B1103" s="839" t="s">
        <v>901</v>
      </c>
      <c r="C1103" s="956"/>
      <c r="D1103" s="956"/>
      <c r="E1103" s="957"/>
      <c r="F1103" s="1037"/>
      <c r="G1103" s="965"/>
      <c r="H1103" s="965"/>
      <c r="I1103" s="965"/>
      <c r="J1103" s="965"/>
      <c r="K1103" s="965"/>
      <c r="L1103" s="965"/>
      <c r="M1103" s="965"/>
      <c r="N1103" s="966"/>
      <c r="O1103" s="839" t="s">
        <v>866</v>
      </c>
      <c r="P1103" s="956"/>
      <c r="Q1103" s="956"/>
      <c r="R1103" s="956"/>
      <c r="S1103" s="956"/>
      <c r="T1103" s="956"/>
      <c r="U1103" s="957"/>
      <c r="V1103" s="1040">
        <f>AH1103</f>
        <v>0</v>
      </c>
      <c r="W1103" s="1041"/>
      <c r="X1103" s="1041"/>
      <c r="Y1103" s="1042"/>
      <c r="Z1103" s="776"/>
      <c r="AA1103" s="777"/>
      <c r="AB1103" s="777"/>
      <c r="AC1103" s="775"/>
      <c r="AD1103" s="776"/>
      <c r="AE1103" s="777"/>
      <c r="AF1103" s="777"/>
      <c r="AG1103" s="775"/>
      <c r="AH1103" s="947">
        <f>AH1085+AH1087+AH1089+AH1091+AH1093+AH1095+AH1097+AH1099+AH1101</f>
        <v>0</v>
      </c>
      <c r="AI1103" s="948"/>
      <c r="AJ1103" s="948"/>
      <c r="AK1103" s="949"/>
      <c r="AL1103" s="743"/>
      <c r="AM1103" s="745"/>
      <c r="AN1103" s="947">
        <f>AN1085+AN1087+AN1089+AN1091+AN1093+AN1095+AN1097+AN1099+AN1101</f>
        <v>0</v>
      </c>
      <c r="AO1103" s="948"/>
      <c r="AP1103" s="948"/>
      <c r="AQ1103" s="948"/>
      <c r="AR1103" s="948"/>
      <c r="AS1103" s="779"/>
      <c r="AW1103" s="25"/>
      <c r="AY1103" s="767"/>
      <c r="AZ1103" s="784"/>
      <c r="BA1103" s="785">
        <f>BA1085+BA1087+BA1089+BA1091+BA1093+BA1095+BA1097+BA1099+BA1101</f>
        <v>0</v>
      </c>
      <c r="BB1103" s="769">
        <f>BB1086+BB1088+BB1090+BB1092+BB1094+BB1096+BB1098+BB1100+BB1102</f>
        <v>0</v>
      </c>
      <c r="BC1103" s="769">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7"/>
      <c r="AM1104" s="748"/>
      <c r="AN1104" s="951">
        <f>BB1104</f>
        <v>0</v>
      </c>
      <c r="AO1104" s="930"/>
      <c r="AP1104" s="930"/>
      <c r="AQ1104" s="930"/>
      <c r="AR1104" s="930"/>
      <c r="AS1104" s="800"/>
      <c r="AW1104" s="25"/>
      <c r="AY1104" s="786">
        <f>AY1086+AY1088+AY1090+AY1092+AY1094+AY1096+AY1098+AY1100+AY1102</f>
        <v>0</v>
      </c>
      <c r="AZ1104" s="787"/>
      <c r="BA1104" s="787"/>
      <c r="BB1104" s="788">
        <f>BB1103</f>
        <v>0</v>
      </c>
      <c r="BC1104" s="789"/>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91"/>
      <c r="AM1105" s="692"/>
      <c r="AN1105" s="934">
        <f>BC1105</f>
        <v>0</v>
      </c>
      <c r="AO1105" s="935"/>
      <c r="AP1105" s="935"/>
      <c r="AQ1105" s="935"/>
      <c r="AR1105" s="935"/>
      <c r="AS1105" s="690"/>
      <c r="AU1105" s="222"/>
      <c r="AW1105" s="25"/>
      <c r="AY1105" s="469"/>
      <c r="AZ1105" s="470">
        <f>IF(AZ1086+AZ1088+AZ1090+AZ1092+AZ1094+AZ1096+AZ1098+AZ1100+AZ1102=AY1104,0,ROUNDDOWN(AZ1086+AZ1088+AZ1090+AZ1092+AZ1094+AZ1096+AZ1098+AZ1100+AZ1102,0))</f>
        <v>0</v>
      </c>
      <c r="BA1105" s="468"/>
      <c r="BB1105" s="468"/>
      <c r="BC1105" s="470">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43</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893</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3"/>
      <c r="AN1117" s="703"/>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10</v>
      </c>
      <c r="C1119" s="836"/>
      <c r="D1119" s="836"/>
      <c r="E1119" s="836"/>
      <c r="F1119" s="836"/>
      <c r="G1119" s="836"/>
      <c r="H1119" s="836"/>
      <c r="I1119" s="836"/>
      <c r="J1119" s="840" t="s">
        <v>18</v>
      </c>
      <c r="K1119" s="840"/>
      <c r="L1119" s="729" t="s">
        <v>11</v>
      </c>
      <c r="M1119" s="840" t="s">
        <v>19</v>
      </c>
      <c r="N1119" s="840"/>
      <c r="O1119" s="841" t="s">
        <v>20</v>
      </c>
      <c r="P1119" s="840"/>
      <c r="Q1119" s="840"/>
      <c r="R1119" s="840"/>
      <c r="S1119" s="840"/>
      <c r="T1119" s="840"/>
      <c r="U1119" s="840" t="s">
        <v>21</v>
      </c>
      <c r="V1119" s="840"/>
      <c r="W1119" s="840"/>
      <c r="AD1119" s="11"/>
      <c r="AE1119" s="11"/>
      <c r="AF1119" s="11"/>
      <c r="AG1119" s="11"/>
      <c r="AH1119" s="11"/>
      <c r="AI1119" s="11"/>
      <c r="AJ1119" s="11"/>
      <c r="AL1119" s="981">
        <f>$AL$9</f>
        <v>0</v>
      </c>
      <c r="AM1119" s="843"/>
      <c r="AN1119" s="914" t="s">
        <v>12</v>
      </c>
      <c r="AO1119" s="914"/>
      <c r="AP1119" s="843">
        <v>28</v>
      </c>
      <c r="AQ1119" s="843"/>
      <c r="AR1119" s="914" t="s">
        <v>13</v>
      </c>
      <c r="AS1119" s="917"/>
      <c r="AW1119" s="25"/>
    </row>
    <row r="1120" spans="2:5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44</v>
      </c>
      <c r="C1123" s="891"/>
      <c r="D1123" s="891"/>
      <c r="E1123" s="891"/>
      <c r="F1123" s="891"/>
      <c r="G1123" s="891"/>
      <c r="H1123" s="891"/>
      <c r="I1123" s="892"/>
      <c r="J1123" s="890" t="s">
        <v>14</v>
      </c>
      <c r="K1123" s="891"/>
      <c r="L1123" s="891"/>
      <c r="M1123" s="891"/>
      <c r="N1123" s="899"/>
      <c r="O1123" s="902" t="s">
        <v>45</v>
      </c>
      <c r="P1123" s="891"/>
      <c r="Q1123" s="891"/>
      <c r="R1123" s="891"/>
      <c r="S1123" s="891"/>
      <c r="T1123" s="891"/>
      <c r="U1123" s="892"/>
      <c r="V1123" s="730" t="s">
        <v>876</v>
      </c>
      <c r="W1123" s="731"/>
      <c r="X1123" s="731"/>
      <c r="Y1123" s="905" t="s">
        <v>877</v>
      </c>
      <c r="Z1123" s="905"/>
      <c r="AA1123" s="905"/>
      <c r="AB1123" s="905"/>
      <c r="AC1123" s="905"/>
      <c r="AD1123" s="905"/>
      <c r="AE1123" s="905"/>
      <c r="AF1123" s="905"/>
      <c r="AG1123" s="905"/>
      <c r="AH1123" s="905"/>
      <c r="AI1123" s="731"/>
      <c r="AJ1123" s="731"/>
      <c r="AK1123" s="732"/>
      <c r="AL1123" s="1034" t="s">
        <v>524</v>
      </c>
      <c r="AM1123" s="1034"/>
      <c r="AN1123" s="906" t="s">
        <v>878</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15</v>
      </c>
      <c r="W1124" s="1044"/>
      <c r="X1124" s="1044"/>
      <c r="Y1124" s="1045"/>
      <c r="Z1124" s="858" t="s">
        <v>24</v>
      </c>
      <c r="AA1124" s="859"/>
      <c r="AB1124" s="859"/>
      <c r="AC1124" s="860"/>
      <c r="AD1124" s="1049" t="s">
        <v>25</v>
      </c>
      <c r="AE1124" s="1050"/>
      <c r="AF1124" s="1050"/>
      <c r="AG1124" s="1051"/>
      <c r="AH1124" s="870" t="s">
        <v>174</v>
      </c>
      <c r="AI1124" s="871"/>
      <c r="AJ1124" s="871"/>
      <c r="AK1124" s="872"/>
      <c r="AL1124" s="1035" t="s">
        <v>525</v>
      </c>
      <c r="AM1124" s="1035"/>
      <c r="AN1124" s="880" t="s">
        <v>27</v>
      </c>
      <c r="AO1124" s="881"/>
      <c r="AP1124" s="881"/>
      <c r="AQ1124" s="881"/>
      <c r="AR1124" s="882"/>
      <c r="AS1124" s="883"/>
      <c r="AW1124" s="25"/>
      <c r="AY1124" s="754" t="s">
        <v>551</v>
      </c>
      <c r="AZ1124" s="754" t="s">
        <v>551</v>
      </c>
      <c r="BA1124" s="754" t="s">
        <v>549</v>
      </c>
      <c r="BB1124" s="884" t="s">
        <v>550</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4"/>
      <c r="AZ1125" s="465" t="s">
        <v>545</v>
      </c>
      <c r="BA1125" s="465" t="s">
        <v>548</v>
      </c>
      <c r="BB1125" s="755" t="s">
        <v>546</v>
      </c>
      <c r="BC1125" s="465" t="s">
        <v>545</v>
      </c>
      <c r="BL1125" s="22" t="s">
        <v>556</v>
      </c>
      <c r="BM1125" s="22" t="s">
        <v>260</v>
      </c>
    </row>
    <row r="1126" spans="2:74" ht="18" customHeight="1">
      <c r="B1126" s="936"/>
      <c r="C1126" s="937"/>
      <c r="D1126" s="937"/>
      <c r="E1126" s="937"/>
      <c r="F1126" s="937"/>
      <c r="G1126" s="937"/>
      <c r="H1126" s="937"/>
      <c r="I1126" s="938"/>
      <c r="J1126" s="936"/>
      <c r="K1126" s="937"/>
      <c r="L1126" s="937"/>
      <c r="M1126" s="937"/>
      <c r="N1126" s="942"/>
      <c r="O1126" s="758"/>
      <c r="P1126" s="736" t="s">
        <v>39</v>
      </c>
      <c r="Q1126" s="759"/>
      <c r="R1126" s="736" t="s">
        <v>9</v>
      </c>
      <c r="S1126" s="760"/>
      <c r="T1126" s="944" t="s">
        <v>47</v>
      </c>
      <c r="U1126" s="1043"/>
      <c r="V1126" s="945"/>
      <c r="W1126" s="946"/>
      <c r="X1126" s="946"/>
      <c r="Y1126" s="794" t="s">
        <v>16</v>
      </c>
      <c r="Z1126" s="762"/>
      <c r="AA1126" s="763"/>
      <c r="AB1126" s="763"/>
      <c r="AC1126" s="761" t="s">
        <v>16</v>
      </c>
      <c r="AD1126" s="762"/>
      <c r="AE1126" s="763"/>
      <c r="AF1126" s="763"/>
      <c r="AG1126" s="764" t="s">
        <v>16</v>
      </c>
      <c r="AH1126" s="947">
        <f>IF(V1126="賃金で算定",V1127+Z1127-AD1127,0)</f>
        <v>0</v>
      </c>
      <c r="AI1126" s="948"/>
      <c r="AJ1126" s="948"/>
      <c r="AK1126" s="949"/>
      <c r="AL1126" s="765"/>
      <c r="AM1126" s="766"/>
      <c r="AN1126" s="827"/>
      <c r="AO1126" s="828"/>
      <c r="AP1126" s="828"/>
      <c r="AQ1126" s="828"/>
      <c r="AR1126" s="828"/>
      <c r="AS1126" s="764" t="s">
        <v>16</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7"/>
      <c r="AZ1126" s="768"/>
      <c r="BA1126" s="769">
        <f>AN1126</f>
        <v>0</v>
      </c>
      <c r="BB1126" s="768"/>
      <c r="BC1126" s="768"/>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8</v>
      </c>
      <c r="Q1127" s="23"/>
      <c r="R1127" s="11" t="s">
        <v>9</v>
      </c>
      <c r="S1127" s="220"/>
      <c r="T1127" s="950" t="s">
        <v>29</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90"/>
      <c r="AV1127" s="24"/>
      <c r="AW1127" s="25"/>
      <c r="AY1127" s="467">
        <f>AH1127</f>
        <v>0</v>
      </c>
      <c r="AZ1127" s="466">
        <f>IF(AV1126&lt;=設定シート!C$85,AH1127,IF(AND(AV1126&gt;=設定シート!E$85,AV1126&lt;=設定シート!G$85),AH1127*105/108,AH1127))</f>
        <v>0</v>
      </c>
      <c r="BA1127" s="465"/>
      <c r="BB1127" s="466">
        <f>IF($AL1127="賃金で算定",0,INT(AY1127*$AL1127/100))</f>
        <v>0</v>
      </c>
      <c r="BC1127" s="466">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8"/>
      <c r="P1128" s="736" t="s">
        <v>39</v>
      </c>
      <c r="Q1128" s="759"/>
      <c r="R1128" s="736" t="s">
        <v>9</v>
      </c>
      <c r="S1128" s="760"/>
      <c r="T1128" s="944" t="s">
        <v>41</v>
      </c>
      <c r="U1128" s="1043"/>
      <c r="V1128" s="945"/>
      <c r="W1128" s="946"/>
      <c r="X1128" s="946"/>
      <c r="Y1128" s="799"/>
      <c r="Z1128" s="776"/>
      <c r="AA1128" s="777"/>
      <c r="AB1128" s="777"/>
      <c r="AC1128" s="775"/>
      <c r="AD1128" s="776"/>
      <c r="AE1128" s="777"/>
      <c r="AF1128" s="777"/>
      <c r="AG1128" s="778"/>
      <c r="AH1128" s="947">
        <f>IF(V1128="賃金で算定",V1129+Z1129-AD1129,0)</f>
        <v>0</v>
      </c>
      <c r="AI1128" s="948"/>
      <c r="AJ1128" s="948"/>
      <c r="AK1128" s="949"/>
      <c r="AL1128" s="765"/>
      <c r="AM1128" s="766"/>
      <c r="AN1128" s="827"/>
      <c r="AO1128" s="828"/>
      <c r="AP1128" s="828"/>
      <c r="AQ1128" s="828"/>
      <c r="AR1128" s="828"/>
      <c r="AS1128" s="779"/>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7"/>
      <c r="AZ1128" s="768"/>
      <c r="BA1128" s="769">
        <f t="shared" ref="BA1128" si="634">AN1128</f>
        <v>0</v>
      </c>
      <c r="BB1128" s="768"/>
      <c r="BC1128" s="768"/>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8</v>
      </c>
      <c r="Q1129" s="23"/>
      <c r="R1129" s="11" t="s">
        <v>9</v>
      </c>
      <c r="S1129" s="220"/>
      <c r="T1129" s="950" t="s">
        <v>29</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90"/>
      <c r="AV1129" s="24"/>
      <c r="AW1129" s="25"/>
      <c r="AY1129" s="467">
        <f t="shared" ref="AY1129" si="635">AH1129</f>
        <v>0</v>
      </c>
      <c r="AZ1129" s="466">
        <f>IF(AV1128&lt;=設定シート!C$85,AH1129,IF(AND(AV1128&gt;=設定シート!E$85,AV1128&lt;=設定シート!G$85),AH1129*105/108,AH1129))</f>
        <v>0</v>
      </c>
      <c r="BA1129" s="465"/>
      <c r="BB1129" s="466">
        <f t="shared" ref="BB1129" si="636">IF($AL1129="賃金で算定",0,INT(AY1129*$AL1129/100))</f>
        <v>0</v>
      </c>
      <c r="BC1129" s="466">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8"/>
      <c r="P1130" s="736" t="s">
        <v>39</v>
      </c>
      <c r="Q1130" s="759"/>
      <c r="R1130" s="736" t="s">
        <v>9</v>
      </c>
      <c r="S1130" s="760"/>
      <c r="T1130" s="944" t="s">
        <v>41</v>
      </c>
      <c r="U1130" s="1043"/>
      <c r="V1130" s="945"/>
      <c r="W1130" s="946"/>
      <c r="X1130" s="946"/>
      <c r="Y1130" s="799"/>
      <c r="Z1130" s="776"/>
      <c r="AA1130" s="777"/>
      <c r="AB1130" s="777"/>
      <c r="AC1130" s="775"/>
      <c r="AD1130" s="776"/>
      <c r="AE1130" s="777"/>
      <c r="AF1130" s="777"/>
      <c r="AG1130" s="778"/>
      <c r="AH1130" s="947">
        <f>IF(V1130="賃金で算定",V1131+Z1131-AD1131,0)</f>
        <v>0</v>
      </c>
      <c r="AI1130" s="948"/>
      <c r="AJ1130" s="948"/>
      <c r="AK1130" s="949"/>
      <c r="AL1130" s="765"/>
      <c r="AM1130" s="766"/>
      <c r="AN1130" s="827"/>
      <c r="AO1130" s="828"/>
      <c r="AP1130" s="828"/>
      <c r="AQ1130" s="828"/>
      <c r="AR1130" s="828"/>
      <c r="AS1130" s="779"/>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7"/>
      <c r="AZ1130" s="768"/>
      <c r="BA1130" s="769">
        <f t="shared" ref="BA1130" si="637">AN1130</f>
        <v>0</v>
      </c>
      <c r="BB1130" s="768"/>
      <c r="BC1130" s="768"/>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8</v>
      </c>
      <c r="Q1131" s="23"/>
      <c r="R1131" s="11" t="s">
        <v>9</v>
      </c>
      <c r="S1131" s="220"/>
      <c r="T1131" s="950" t="s">
        <v>29</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90"/>
      <c r="AV1131" s="24"/>
      <c r="AW1131" s="25"/>
      <c r="AY1131" s="467">
        <f t="shared" ref="AY1131" si="638">AH1131</f>
        <v>0</v>
      </c>
      <c r="AZ1131" s="466">
        <f>IF(AV1130&lt;=設定シート!C$85,AH1131,IF(AND(AV1130&gt;=設定シート!E$85,AV1130&lt;=設定シート!G$85),AH1131*105/108,AH1131))</f>
        <v>0</v>
      </c>
      <c r="BA1131" s="465"/>
      <c r="BB1131" s="466">
        <f t="shared" ref="BB1131" si="639">IF($AL1131="賃金で算定",0,INT(AY1131*$AL1131/100))</f>
        <v>0</v>
      </c>
      <c r="BC1131" s="466">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8"/>
      <c r="P1132" s="736" t="s">
        <v>39</v>
      </c>
      <c r="Q1132" s="759"/>
      <c r="R1132" s="736" t="s">
        <v>9</v>
      </c>
      <c r="S1132" s="760"/>
      <c r="T1132" s="944" t="s">
        <v>41</v>
      </c>
      <c r="U1132" s="1043"/>
      <c r="V1132" s="945"/>
      <c r="W1132" s="946"/>
      <c r="X1132" s="946"/>
      <c r="Y1132" s="29"/>
      <c r="Z1132" s="782"/>
      <c r="AA1132" s="688"/>
      <c r="AB1132" s="688"/>
      <c r="AC1132" s="21"/>
      <c r="AD1132" s="782"/>
      <c r="AE1132" s="688"/>
      <c r="AF1132" s="688"/>
      <c r="AG1132" s="783"/>
      <c r="AH1132" s="947">
        <f>IF(V1132="賃金で算定",V1133+Z1133-AD1133,0)</f>
        <v>0</v>
      </c>
      <c r="AI1132" s="948"/>
      <c r="AJ1132" s="948"/>
      <c r="AK1132" s="949"/>
      <c r="AL1132" s="765"/>
      <c r="AM1132" s="766"/>
      <c r="AN1132" s="827"/>
      <c r="AO1132" s="828"/>
      <c r="AP1132" s="828"/>
      <c r="AQ1132" s="828"/>
      <c r="AR1132" s="828"/>
      <c r="AS1132" s="779"/>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7"/>
      <c r="AZ1132" s="768"/>
      <c r="BA1132" s="769">
        <f t="shared" ref="BA1132" si="640">AN1132</f>
        <v>0</v>
      </c>
      <c r="BB1132" s="768"/>
      <c r="BC1132" s="768"/>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8</v>
      </c>
      <c r="Q1133" s="23"/>
      <c r="R1133" s="11" t="s">
        <v>9</v>
      </c>
      <c r="S1133" s="220"/>
      <c r="T1133" s="950" t="s">
        <v>29</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90"/>
      <c r="AV1133" s="24"/>
      <c r="AW1133" s="25"/>
      <c r="AY1133" s="467">
        <f t="shared" ref="AY1133" si="641">AH1133</f>
        <v>0</v>
      </c>
      <c r="AZ1133" s="466">
        <f>IF(AV1132&lt;=設定シート!C$85,AH1133,IF(AND(AV1132&gt;=設定シート!E$85,AV1132&lt;=設定シート!G$85),AH1133*105/108,AH1133))</f>
        <v>0</v>
      </c>
      <c r="BA1133" s="465"/>
      <c r="BB1133" s="466">
        <f t="shared" ref="BB1133" si="642">IF($AL1133="賃金で算定",0,INT(AY1133*$AL1133/100))</f>
        <v>0</v>
      </c>
      <c r="BC1133" s="466">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8"/>
      <c r="P1134" s="736" t="s">
        <v>39</v>
      </c>
      <c r="Q1134" s="759"/>
      <c r="R1134" s="736" t="s">
        <v>9</v>
      </c>
      <c r="S1134" s="760"/>
      <c r="T1134" s="944" t="s">
        <v>41</v>
      </c>
      <c r="U1134" s="1043"/>
      <c r="V1134" s="945"/>
      <c r="W1134" s="946"/>
      <c r="X1134" s="946"/>
      <c r="Y1134" s="799"/>
      <c r="Z1134" s="776"/>
      <c r="AA1134" s="777"/>
      <c r="AB1134" s="777"/>
      <c r="AC1134" s="775"/>
      <c r="AD1134" s="776"/>
      <c r="AE1134" s="777"/>
      <c r="AF1134" s="777"/>
      <c r="AG1134" s="778"/>
      <c r="AH1134" s="947">
        <f>IF(V1134="賃金で算定",V1135+Z1135-AD1135,0)</f>
        <v>0</v>
      </c>
      <c r="AI1134" s="948"/>
      <c r="AJ1134" s="948"/>
      <c r="AK1134" s="949"/>
      <c r="AL1134" s="765"/>
      <c r="AM1134" s="766"/>
      <c r="AN1134" s="827"/>
      <c r="AO1134" s="828"/>
      <c r="AP1134" s="828"/>
      <c r="AQ1134" s="828"/>
      <c r="AR1134" s="828"/>
      <c r="AS1134" s="779"/>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7"/>
      <c r="AZ1134" s="768"/>
      <c r="BA1134" s="769">
        <f t="shared" ref="BA1134" si="643">AN1134</f>
        <v>0</v>
      </c>
      <c r="BB1134" s="768"/>
      <c r="BC1134" s="768"/>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8</v>
      </c>
      <c r="Q1135" s="23"/>
      <c r="R1135" s="11" t="s">
        <v>9</v>
      </c>
      <c r="S1135" s="220"/>
      <c r="T1135" s="950" t="s">
        <v>29</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90"/>
      <c r="AV1135" s="24"/>
      <c r="AW1135" s="25"/>
      <c r="AY1135" s="467">
        <f t="shared" ref="AY1135" si="644">AH1135</f>
        <v>0</v>
      </c>
      <c r="AZ1135" s="466">
        <f>IF(AV1134&lt;=設定シート!C$85,AH1135,IF(AND(AV1134&gt;=設定シート!E$85,AV1134&lt;=設定シート!G$85),AH1135*105/108,AH1135))</f>
        <v>0</v>
      </c>
      <c r="BA1135" s="465"/>
      <c r="BB1135" s="466">
        <f t="shared" ref="BB1135" si="645">IF($AL1135="賃金で算定",0,INT(AY1135*$AL1135/100))</f>
        <v>0</v>
      </c>
      <c r="BC1135" s="466">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8"/>
      <c r="P1136" s="736" t="s">
        <v>39</v>
      </c>
      <c r="Q1136" s="759"/>
      <c r="R1136" s="736" t="s">
        <v>9</v>
      </c>
      <c r="S1136" s="760"/>
      <c r="T1136" s="944" t="s">
        <v>41</v>
      </c>
      <c r="U1136" s="1043"/>
      <c r="V1136" s="945"/>
      <c r="W1136" s="946"/>
      <c r="X1136" s="946"/>
      <c r="Y1136" s="799"/>
      <c r="Z1136" s="776"/>
      <c r="AA1136" s="777"/>
      <c r="AB1136" s="777"/>
      <c r="AC1136" s="775"/>
      <c r="AD1136" s="776"/>
      <c r="AE1136" s="777"/>
      <c r="AF1136" s="777"/>
      <c r="AG1136" s="778"/>
      <c r="AH1136" s="947">
        <f>IF(V1136="賃金で算定",V1137+Z1137-AD1137,0)</f>
        <v>0</v>
      </c>
      <c r="AI1136" s="948"/>
      <c r="AJ1136" s="948"/>
      <c r="AK1136" s="949"/>
      <c r="AL1136" s="765"/>
      <c r="AM1136" s="766"/>
      <c r="AN1136" s="827"/>
      <c r="AO1136" s="828"/>
      <c r="AP1136" s="828"/>
      <c r="AQ1136" s="828"/>
      <c r="AR1136" s="828"/>
      <c r="AS1136" s="779"/>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7"/>
      <c r="AZ1136" s="768"/>
      <c r="BA1136" s="769">
        <f t="shared" ref="BA1136" si="646">AN1136</f>
        <v>0</v>
      </c>
      <c r="BB1136" s="768"/>
      <c r="BC1136" s="768"/>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8</v>
      </c>
      <c r="Q1137" s="23"/>
      <c r="R1137" s="11" t="s">
        <v>9</v>
      </c>
      <c r="S1137" s="220"/>
      <c r="T1137" s="950" t="s">
        <v>29</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90"/>
      <c r="AV1137" s="24"/>
      <c r="AW1137" s="25"/>
      <c r="AY1137" s="467">
        <f t="shared" ref="AY1137" si="647">AH1137</f>
        <v>0</v>
      </c>
      <c r="AZ1137" s="466">
        <f>IF(AV1136&lt;=設定シート!C$85,AH1137,IF(AND(AV1136&gt;=設定シート!E$85,AV1136&lt;=設定シート!G$85),AH1137*105/108,AH1137))</f>
        <v>0</v>
      </c>
      <c r="BA1137" s="465"/>
      <c r="BB1137" s="466">
        <f t="shared" ref="BB1137" si="648">IF($AL1137="賃金で算定",0,INT(AY1137*$AL1137/100))</f>
        <v>0</v>
      </c>
      <c r="BC1137" s="466">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8"/>
      <c r="P1138" s="736" t="s">
        <v>39</v>
      </c>
      <c r="Q1138" s="759"/>
      <c r="R1138" s="736" t="s">
        <v>9</v>
      </c>
      <c r="S1138" s="760"/>
      <c r="T1138" s="944" t="s">
        <v>41</v>
      </c>
      <c r="U1138" s="1043"/>
      <c r="V1138" s="945"/>
      <c r="W1138" s="946"/>
      <c r="X1138" s="946"/>
      <c r="Y1138" s="799"/>
      <c r="Z1138" s="776"/>
      <c r="AA1138" s="777"/>
      <c r="AB1138" s="777"/>
      <c r="AC1138" s="775"/>
      <c r="AD1138" s="776"/>
      <c r="AE1138" s="777"/>
      <c r="AF1138" s="777"/>
      <c r="AG1138" s="778"/>
      <c r="AH1138" s="947">
        <f>IF(V1138="賃金で算定",V1139+Z1139-AD1139,0)</f>
        <v>0</v>
      </c>
      <c r="AI1138" s="948"/>
      <c r="AJ1138" s="948"/>
      <c r="AK1138" s="949"/>
      <c r="AL1138" s="765"/>
      <c r="AM1138" s="766"/>
      <c r="AN1138" s="827"/>
      <c r="AO1138" s="828"/>
      <c r="AP1138" s="828"/>
      <c r="AQ1138" s="828"/>
      <c r="AR1138" s="828"/>
      <c r="AS1138" s="779"/>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7"/>
      <c r="AZ1138" s="768"/>
      <c r="BA1138" s="769">
        <f t="shared" ref="BA1138" si="649">AN1138</f>
        <v>0</v>
      </c>
      <c r="BB1138" s="768"/>
      <c r="BC1138" s="768"/>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8</v>
      </c>
      <c r="Q1139" s="23"/>
      <c r="R1139" s="11" t="s">
        <v>9</v>
      </c>
      <c r="S1139" s="220"/>
      <c r="T1139" s="950" t="s">
        <v>29</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90"/>
      <c r="AV1139" s="24"/>
      <c r="AW1139" s="25"/>
      <c r="AY1139" s="467">
        <f t="shared" ref="AY1139" si="650">AH1139</f>
        <v>0</v>
      </c>
      <c r="AZ1139" s="466">
        <f>IF(AV1138&lt;=設定シート!C$85,AH1139,IF(AND(AV1138&gt;=設定シート!E$85,AV1138&lt;=設定シート!G$85),AH1139*105/108,AH1139))</f>
        <v>0</v>
      </c>
      <c r="BA1139" s="465"/>
      <c r="BB1139" s="466">
        <f t="shared" ref="BB1139" si="651">IF($AL1139="賃金で算定",0,INT(AY1139*$AL1139/100))</f>
        <v>0</v>
      </c>
      <c r="BC1139" s="466">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8"/>
      <c r="P1140" s="736" t="s">
        <v>39</v>
      </c>
      <c r="Q1140" s="759"/>
      <c r="R1140" s="736" t="s">
        <v>9</v>
      </c>
      <c r="S1140" s="760"/>
      <c r="T1140" s="944" t="s">
        <v>41</v>
      </c>
      <c r="U1140" s="1043"/>
      <c r="V1140" s="945"/>
      <c r="W1140" s="946"/>
      <c r="X1140" s="946"/>
      <c r="Y1140" s="799"/>
      <c r="Z1140" s="776"/>
      <c r="AA1140" s="777"/>
      <c r="AB1140" s="777"/>
      <c r="AC1140" s="775"/>
      <c r="AD1140" s="776"/>
      <c r="AE1140" s="777"/>
      <c r="AF1140" s="777"/>
      <c r="AG1140" s="778"/>
      <c r="AH1140" s="947">
        <f>IF(V1140="賃金で算定",V1141+Z1141-AD1141,0)</f>
        <v>0</v>
      </c>
      <c r="AI1140" s="948"/>
      <c r="AJ1140" s="948"/>
      <c r="AK1140" s="949"/>
      <c r="AL1140" s="765"/>
      <c r="AM1140" s="766"/>
      <c r="AN1140" s="827"/>
      <c r="AO1140" s="828"/>
      <c r="AP1140" s="828"/>
      <c r="AQ1140" s="828"/>
      <c r="AR1140" s="828"/>
      <c r="AS1140" s="779"/>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7"/>
      <c r="AZ1140" s="768"/>
      <c r="BA1140" s="769">
        <f t="shared" ref="BA1140" si="652">AN1140</f>
        <v>0</v>
      </c>
      <c r="BB1140" s="768"/>
      <c r="BC1140" s="768"/>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8</v>
      </c>
      <c r="Q1141" s="23"/>
      <c r="R1141" s="11" t="s">
        <v>9</v>
      </c>
      <c r="S1141" s="220"/>
      <c r="T1141" s="950" t="s">
        <v>29</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90"/>
      <c r="AV1141" s="24"/>
      <c r="AW1141" s="25"/>
      <c r="AY1141" s="467">
        <f t="shared" ref="AY1141" si="653">AH1141</f>
        <v>0</v>
      </c>
      <c r="AZ1141" s="466">
        <f>IF(AV1140&lt;=設定シート!C$85,AH1141,IF(AND(AV1140&gt;=設定シート!E$85,AV1140&lt;=設定シート!G$85),AH1141*105/108,AH1141))</f>
        <v>0</v>
      </c>
      <c r="BA1141" s="465"/>
      <c r="BB1141" s="466">
        <f t="shared" ref="BB1141" si="654">IF($AL1141="賃金で算定",0,INT(AY1141*$AL1141/100))</f>
        <v>0</v>
      </c>
      <c r="BC1141" s="466">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8"/>
      <c r="P1142" s="736" t="s">
        <v>39</v>
      </c>
      <c r="Q1142" s="759"/>
      <c r="R1142" s="736" t="s">
        <v>9</v>
      </c>
      <c r="S1142" s="760"/>
      <c r="T1142" s="944" t="s">
        <v>41</v>
      </c>
      <c r="U1142" s="1043"/>
      <c r="V1142" s="945"/>
      <c r="W1142" s="946"/>
      <c r="X1142" s="946"/>
      <c r="Y1142" s="799"/>
      <c r="Z1142" s="776"/>
      <c r="AA1142" s="777"/>
      <c r="AB1142" s="777"/>
      <c r="AC1142" s="775"/>
      <c r="AD1142" s="776"/>
      <c r="AE1142" s="777"/>
      <c r="AF1142" s="777"/>
      <c r="AG1142" s="778"/>
      <c r="AH1142" s="947">
        <f>IF(V1142="賃金で算定",V1143+Z1143-AD1143,0)</f>
        <v>0</v>
      </c>
      <c r="AI1142" s="948"/>
      <c r="AJ1142" s="948"/>
      <c r="AK1142" s="949"/>
      <c r="AL1142" s="765"/>
      <c r="AM1142" s="766"/>
      <c r="AN1142" s="827"/>
      <c r="AO1142" s="828"/>
      <c r="AP1142" s="828"/>
      <c r="AQ1142" s="828"/>
      <c r="AR1142" s="828"/>
      <c r="AS1142" s="779"/>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7"/>
      <c r="AZ1142" s="768"/>
      <c r="BA1142" s="769">
        <f t="shared" ref="BA1142" si="655">AN1142</f>
        <v>0</v>
      </c>
      <c r="BB1142" s="768"/>
      <c r="BC1142" s="768"/>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8</v>
      </c>
      <c r="Q1143" s="23"/>
      <c r="R1143" s="11" t="s">
        <v>9</v>
      </c>
      <c r="S1143" s="220"/>
      <c r="T1143" s="950" t="s">
        <v>29</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90"/>
      <c r="AV1143" s="24"/>
      <c r="AW1143" s="25"/>
      <c r="AY1143" s="467">
        <f t="shared" ref="AY1143" si="656">AH1143</f>
        <v>0</v>
      </c>
      <c r="AZ1143" s="466">
        <f>IF(AV1142&lt;=設定シート!C$85,AH1143,IF(AND(AV1142&gt;=設定シート!E$85,AV1142&lt;=設定シート!G$85),AH1143*105/108,AH1143))</f>
        <v>0</v>
      </c>
      <c r="BA1143" s="465"/>
      <c r="BB1143" s="466">
        <f t="shared" ref="BB1143" si="657">IF($AL1143="賃金で算定",0,INT(AY1143*$AL1143/100))</f>
        <v>0</v>
      </c>
      <c r="BC1143" s="466">
        <f>IF(AY1143=AZ1143,BB1143,AZ1143*$AL1143/100)</f>
        <v>0</v>
      </c>
      <c r="BL1143" s="22">
        <f>IF(AY1143=AZ1143,0,1)</f>
        <v>0</v>
      </c>
      <c r="BM1143" s="22" t="str">
        <f>IF(BL1143=1,AL1143,"")</f>
        <v/>
      </c>
    </row>
    <row r="1144" spans="2:74" ht="18" customHeight="1">
      <c r="B1144" s="839" t="s">
        <v>161</v>
      </c>
      <c r="C1144" s="956"/>
      <c r="D1144" s="956"/>
      <c r="E1144" s="957"/>
      <c r="F1144" s="1037"/>
      <c r="G1144" s="965"/>
      <c r="H1144" s="965"/>
      <c r="I1144" s="965"/>
      <c r="J1144" s="965"/>
      <c r="K1144" s="965"/>
      <c r="L1144" s="965"/>
      <c r="M1144" s="965"/>
      <c r="N1144" s="966"/>
      <c r="O1144" s="839" t="s">
        <v>866</v>
      </c>
      <c r="P1144" s="956"/>
      <c r="Q1144" s="956"/>
      <c r="R1144" s="956"/>
      <c r="S1144" s="956"/>
      <c r="T1144" s="956"/>
      <c r="U1144" s="957"/>
      <c r="V1144" s="1040">
        <f>AH1144</f>
        <v>0</v>
      </c>
      <c r="W1144" s="1041"/>
      <c r="X1144" s="1041"/>
      <c r="Y1144" s="1042"/>
      <c r="Z1144" s="776"/>
      <c r="AA1144" s="777"/>
      <c r="AB1144" s="777"/>
      <c r="AC1144" s="775"/>
      <c r="AD1144" s="776"/>
      <c r="AE1144" s="777"/>
      <c r="AF1144" s="777"/>
      <c r="AG1144" s="775"/>
      <c r="AH1144" s="947">
        <f>AH1126+AH1128+AH1130+AH1132+AH1134+AH1136+AH1138+AH1140+AH1142</f>
        <v>0</v>
      </c>
      <c r="AI1144" s="948"/>
      <c r="AJ1144" s="948"/>
      <c r="AK1144" s="949"/>
      <c r="AL1144" s="743"/>
      <c r="AM1144" s="745"/>
      <c r="AN1144" s="947">
        <f>AN1126+AN1128+AN1130+AN1132+AN1134+AN1136+AN1138+AN1140+AN1142</f>
        <v>0</v>
      </c>
      <c r="AO1144" s="948"/>
      <c r="AP1144" s="948"/>
      <c r="AQ1144" s="948"/>
      <c r="AR1144" s="948"/>
      <c r="AS1144" s="779"/>
      <c r="AW1144" s="25"/>
      <c r="AY1144" s="767"/>
      <c r="AZ1144" s="784"/>
      <c r="BA1144" s="785">
        <f>BA1126+BA1128+BA1130+BA1132+BA1134+BA1136+BA1138+BA1140+BA1142</f>
        <v>0</v>
      </c>
      <c r="BB1144" s="769">
        <f>BB1127+BB1129+BB1131+BB1133+BB1135+BB1137+BB1139+BB1141+BB1143</f>
        <v>0</v>
      </c>
      <c r="BC1144" s="769">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7"/>
      <c r="AM1145" s="748"/>
      <c r="AN1145" s="951">
        <f>BB1145</f>
        <v>0</v>
      </c>
      <c r="AO1145" s="930"/>
      <c r="AP1145" s="930"/>
      <c r="AQ1145" s="930"/>
      <c r="AR1145" s="930"/>
      <c r="AS1145" s="800"/>
      <c r="AW1145" s="25"/>
      <c r="AY1145" s="786">
        <f>AY1127+AY1129+AY1131+AY1133+AY1135+AY1137+AY1139+AY1141+AY1143</f>
        <v>0</v>
      </c>
      <c r="AZ1145" s="787"/>
      <c r="BA1145" s="787"/>
      <c r="BB1145" s="788">
        <f>BB1144</f>
        <v>0</v>
      </c>
      <c r="BC1145" s="789"/>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91"/>
      <c r="AM1146" s="692"/>
      <c r="AN1146" s="934">
        <f>BC1146</f>
        <v>0</v>
      </c>
      <c r="AO1146" s="935"/>
      <c r="AP1146" s="935"/>
      <c r="AQ1146" s="935"/>
      <c r="AR1146" s="935"/>
      <c r="AS1146" s="690"/>
      <c r="AU1146" s="222"/>
      <c r="AW1146" s="25"/>
      <c r="AY1146" s="469"/>
      <c r="AZ1146" s="470">
        <f>IF(AZ1127+AZ1129+AZ1131+AZ1133+AZ1135+AZ1137+AZ1139+AZ1141+AZ1143=AY1145,0,ROUNDDOWN(AZ1127+AZ1129+AZ1131+AZ1133+AZ1135+AZ1137+AZ1139+AZ1141+AZ1143,0))</f>
        <v>0</v>
      </c>
      <c r="BA1146" s="468"/>
      <c r="BB1146" s="468"/>
      <c r="BC1146" s="470">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43</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893</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3"/>
      <c r="AN1158" s="703"/>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10</v>
      </c>
      <c r="C1160" s="836"/>
      <c r="D1160" s="836"/>
      <c r="E1160" s="836"/>
      <c r="F1160" s="836"/>
      <c r="G1160" s="836"/>
      <c r="H1160" s="836"/>
      <c r="I1160" s="836"/>
      <c r="J1160" s="840" t="s">
        <v>18</v>
      </c>
      <c r="K1160" s="840"/>
      <c r="L1160" s="729" t="s">
        <v>11</v>
      </c>
      <c r="M1160" s="840" t="s">
        <v>19</v>
      </c>
      <c r="N1160" s="840"/>
      <c r="O1160" s="841" t="s">
        <v>20</v>
      </c>
      <c r="P1160" s="840"/>
      <c r="Q1160" s="840"/>
      <c r="R1160" s="840"/>
      <c r="S1160" s="840"/>
      <c r="T1160" s="840"/>
      <c r="U1160" s="840" t="s">
        <v>21</v>
      </c>
      <c r="V1160" s="840"/>
      <c r="W1160" s="840"/>
      <c r="AD1160" s="11"/>
      <c r="AE1160" s="11"/>
      <c r="AF1160" s="11"/>
      <c r="AG1160" s="11"/>
      <c r="AH1160" s="11"/>
      <c r="AI1160" s="11"/>
      <c r="AJ1160" s="11"/>
      <c r="AL1160" s="981">
        <f>$AL$9</f>
        <v>0</v>
      </c>
      <c r="AM1160" s="843"/>
      <c r="AN1160" s="914" t="s">
        <v>12</v>
      </c>
      <c r="AO1160" s="914"/>
      <c r="AP1160" s="843">
        <v>29</v>
      </c>
      <c r="AQ1160" s="843"/>
      <c r="AR1160" s="914" t="s">
        <v>13</v>
      </c>
      <c r="AS1160" s="917"/>
      <c r="AW1160" s="25"/>
    </row>
    <row r="1161" spans="2:74"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44</v>
      </c>
      <c r="C1164" s="891"/>
      <c r="D1164" s="891"/>
      <c r="E1164" s="891"/>
      <c r="F1164" s="891"/>
      <c r="G1164" s="891"/>
      <c r="H1164" s="891"/>
      <c r="I1164" s="892"/>
      <c r="J1164" s="890" t="s">
        <v>14</v>
      </c>
      <c r="K1164" s="891"/>
      <c r="L1164" s="891"/>
      <c r="M1164" s="891"/>
      <c r="N1164" s="899"/>
      <c r="O1164" s="902" t="s">
        <v>45</v>
      </c>
      <c r="P1164" s="891"/>
      <c r="Q1164" s="891"/>
      <c r="R1164" s="891"/>
      <c r="S1164" s="891"/>
      <c r="T1164" s="891"/>
      <c r="U1164" s="892"/>
      <c r="V1164" s="730" t="s">
        <v>876</v>
      </c>
      <c r="W1164" s="731"/>
      <c r="X1164" s="731"/>
      <c r="Y1164" s="905" t="s">
        <v>570</v>
      </c>
      <c r="Z1164" s="905"/>
      <c r="AA1164" s="905"/>
      <c r="AB1164" s="905"/>
      <c r="AC1164" s="905"/>
      <c r="AD1164" s="905"/>
      <c r="AE1164" s="905"/>
      <c r="AF1164" s="905"/>
      <c r="AG1164" s="905"/>
      <c r="AH1164" s="905"/>
      <c r="AI1164" s="731"/>
      <c r="AJ1164" s="731"/>
      <c r="AK1164" s="732"/>
      <c r="AL1164" s="1034" t="s">
        <v>524</v>
      </c>
      <c r="AM1164" s="1034"/>
      <c r="AN1164" s="906" t="s">
        <v>878</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15</v>
      </c>
      <c r="W1165" s="1044"/>
      <c r="X1165" s="1044"/>
      <c r="Y1165" s="1045"/>
      <c r="Z1165" s="858" t="s">
        <v>24</v>
      </c>
      <c r="AA1165" s="859"/>
      <c r="AB1165" s="859"/>
      <c r="AC1165" s="860"/>
      <c r="AD1165" s="1049" t="s">
        <v>25</v>
      </c>
      <c r="AE1165" s="1050"/>
      <c r="AF1165" s="1050"/>
      <c r="AG1165" s="1051"/>
      <c r="AH1165" s="870" t="s">
        <v>174</v>
      </c>
      <c r="AI1165" s="871"/>
      <c r="AJ1165" s="871"/>
      <c r="AK1165" s="872"/>
      <c r="AL1165" s="1035" t="s">
        <v>525</v>
      </c>
      <c r="AM1165" s="1035"/>
      <c r="AN1165" s="880" t="s">
        <v>27</v>
      </c>
      <c r="AO1165" s="881"/>
      <c r="AP1165" s="881"/>
      <c r="AQ1165" s="881"/>
      <c r="AR1165" s="882"/>
      <c r="AS1165" s="883"/>
      <c r="AW1165" s="25"/>
      <c r="AY1165" s="754" t="s">
        <v>551</v>
      </c>
      <c r="AZ1165" s="754" t="s">
        <v>551</v>
      </c>
      <c r="BA1165" s="754" t="s">
        <v>549</v>
      </c>
      <c r="BB1165" s="884" t="s">
        <v>550</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4"/>
      <c r="AZ1166" s="465" t="s">
        <v>545</v>
      </c>
      <c r="BA1166" s="465" t="s">
        <v>548</v>
      </c>
      <c r="BB1166" s="755" t="s">
        <v>546</v>
      </c>
      <c r="BC1166" s="465" t="s">
        <v>545</v>
      </c>
      <c r="BL1166" s="22" t="s">
        <v>556</v>
      </c>
      <c r="BM1166" s="22" t="s">
        <v>260</v>
      </c>
    </row>
    <row r="1167" spans="2:74" ht="18" customHeight="1">
      <c r="B1167" s="936"/>
      <c r="C1167" s="937"/>
      <c r="D1167" s="937"/>
      <c r="E1167" s="937"/>
      <c r="F1167" s="937"/>
      <c r="G1167" s="937"/>
      <c r="H1167" s="937"/>
      <c r="I1167" s="938"/>
      <c r="J1167" s="936"/>
      <c r="K1167" s="937"/>
      <c r="L1167" s="937"/>
      <c r="M1167" s="937"/>
      <c r="N1167" s="942"/>
      <c r="O1167" s="758"/>
      <c r="P1167" s="736" t="s">
        <v>39</v>
      </c>
      <c r="Q1167" s="759"/>
      <c r="R1167" s="736" t="s">
        <v>9</v>
      </c>
      <c r="S1167" s="760"/>
      <c r="T1167" s="944" t="s">
        <v>47</v>
      </c>
      <c r="U1167" s="1043"/>
      <c r="V1167" s="945"/>
      <c r="W1167" s="946"/>
      <c r="X1167" s="946"/>
      <c r="Y1167" s="794" t="s">
        <v>16</v>
      </c>
      <c r="Z1167" s="762"/>
      <c r="AA1167" s="763"/>
      <c r="AB1167" s="763"/>
      <c r="AC1167" s="761" t="s">
        <v>16</v>
      </c>
      <c r="AD1167" s="762"/>
      <c r="AE1167" s="763"/>
      <c r="AF1167" s="763"/>
      <c r="AG1167" s="764" t="s">
        <v>16</v>
      </c>
      <c r="AH1167" s="947">
        <f>IF(V1167="賃金で算定",V1168+Z1168-AD1168,0)</f>
        <v>0</v>
      </c>
      <c r="AI1167" s="948"/>
      <c r="AJ1167" s="948"/>
      <c r="AK1167" s="949"/>
      <c r="AL1167" s="765"/>
      <c r="AM1167" s="766"/>
      <c r="AN1167" s="827"/>
      <c r="AO1167" s="828"/>
      <c r="AP1167" s="828"/>
      <c r="AQ1167" s="828"/>
      <c r="AR1167" s="828"/>
      <c r="AS1167" s="764" t="s">
        <v>16</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7"/>
      <c r="AZ1167" s="768"/>
      <c r="BA1167" s="769">
        <f>AN1167</f>
        <v>0</v>
      </c>
      <c r="BB1167" s="768"/>
      <c r="BC1167" s="768"/>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8</v>
      </c>
      <c r="Q1168" s="23"/>
      <c r="R1168" s="11" t="s">
        <v>9</v>
      </c>
      <c r="S1168" s="220"/>
      <c r="T1168" s="950" t="s">
        <v>29</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90"/>
      <c r="AV1168" s="24"/>
      <c r="AW1168" s="25"/>
      <c r="AY1168" s="467">
        <f>AH1168</f>
        <v>0</v>
      </c>
      <c r="AZ1168" s="466">
        <f>IF(AV1167&lt;=設定シート!C$85,AH1168,IF(AND(AV1167&gt;=設定シート!E$85,AV1167&lt;=設定シート!G$85),AH1168*105/108,AH1168))</f>
        <v>0</v>
      </c>
      <c r="BA1168" s="465"/>
      <c r="BB1168" s="466">
        <f>IF($AL1168="賃金で算定",0,INT(AY1168*$AL1168/100))</f>
        <v>0</v>
      </c>
      <c r="BC1168" s="466">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8"/>
      <c r="P1169" s="736" t="s">
        <v>39</v>
      </c>
      <c r="Q1169" s="759"/>
      <c r="R1169" s="736" t="s">
        <v>9</v>
      </c>
      <c r="S1169" s="760"/>
      <c r="T1169" s="944" t="s">
        <v>41</v>
      </c>
      <c r="U1169" s="1043"/>
      <c r="V1169" s="945"/>
      <c r="W1169" s="946"/>
      <c r="X1169" s="946"/>
      <c r="Y1169" s="799"/>
      <c r="Z1169" s="776"/>
      <c r="AA1169" s="777"/>
      <c r="AB1169" s="777"/>
      <c r="AC1169" s="775"/>
      <c r="AD1169" s="776"/>
      <c r="AE1169" s="777"/>
      <c r="AF1169" s="777"/>
      <c r="AG1169" s="778"/>
      <c r="AH1169" s="947">
        <f>IF(V1169="賃金で算定",V1170+Z1170-AD1170,0)</f>
        <v>0</v>
      </c>
      <c r="AI1169" s="948"/>
      <c r="AJ1169" s="948"/>
      <c r="AK1169" s="949"/>
      <c r="AL1169" s="765"/>
      <c r="AM1169" s="766"/>
      <c r="AN1169" s="827"/>
      <c r="AO1169" s="828"/>
      <c r="AP1169" s="828"/>
      <c r="AQ1169" s="828"/>
      <c r="AR1169" s="828"/>
      <c r="AS1169" s="779"/>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7"/>
      <c r="AZ1169" s="768"/>
      <c r="BA1169" s="769">
        <f t="shared" ref="BA1169" si="658">AN1169</f>
        <v>0</v>
      </c>
      <c r="BB1169" s="768"/>
      <c r="BC1169" s="768"/>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8</v>
      </c>
      <c r="Q1170" s="23"/>
      <c r="R1170" s="11" t="s">
        <v>9</v>
      </c>
      <c r="S1170" s="220"/>
      <c r="T1170" s="950" t="s">
        <v>29</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90"/>
      <c r="AV1170" s="24"/>
      <c r="AW1170" s="25"/>
      <c r="AY1170" s="467">
        <f t="shared" ref="AY1170" si="659">AH1170</f>
        <v>0</v>
      </c>
      <c r="AZ1170" s="466">
        <f>IF(AV1169&lt;=設定シート!C$85,AH1170,IF(AND(AV1169&gt;=設定シート!E$85,AV1169&lt;=設定シート!G$85),AH1170*105/108,AH1170))</f>
        <v>0</v>
      </c>
      <c r="BA1170" s="465"/>
      <c r="BB1170" s="466">
        <f t="shared" ref="BB1170" si="660">IF($AL1170="賃金で算定",0,INT(AY1170*$AL1170/100))</f>
        <v>0</v>
      </c>
      <c r="BC1170" s="466">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8"/>
      <c r="P1171" s="736" t="s">
        <v>39</v>
      </c>
      <c r="Q1171" s="759"/>
      <c r="R1171" s="736" t="s">
        <v>9</v>
      </c>
      <c r="S1171" s="760"/>
      <c r="T1171" s="944" t="s">
        <v>41</v>
      </c>
      <c r="U1171" s="1043"/>
      <c r="V1171" s="945"/>
      <c r="W1171" s="946"/>
      <c r="X1171" s="946"/>
      <c r="Y1171" s="799"/>
      <c r="Z1171" s="776"/>
      <c r="AA1171" s="777"/>
      <c r="AB1171" s="777"/>
      <c r="AC1171" s="775"/>
      <c r="AD1171" s="776"/>
      <c r="AE1171" s="777"/>
      <c r="AF1171" s="777"/>
      <c r="AG1171" s="778"/>
      <c r="AH1171" s="947">
        <f>IF(V1171="賃金で算定",V1172+Z1172-AD1172,0)</f>
        <v>0</v>
      </c>
      <c r="AI1171" s="948"/>
      <c r="AJ1171" s="948"/>
      <c r="AK1171" s="949"/>
      <c r="AL1171" s="765"/>
      <c r="AM1171" s="766"/>
      <c r="AN1171" s="827"/>
      <c r="AO1171" s="828"/>
      <c r="AP1171" s="828"/>
      <c r="AQ1171" s="828"/>
      <c r="AR1171" s="828"/>
      <c r="AS1171" s="779"/>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7"/>
      <c r="AZ1171" s="768"/>
      <c r="BA1171" s="769">
        <f t="shared" ref="BA1171" si="661">AN1171</f>
        <v>0</v>
      </c>
      <c r="BB1171" s="768"/>
      <c r="BC1171" s="768"/>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8</v>
      </c>
      <c r="Q1172" s="23"/>
      <c r="R1172" s="11" t="s">
        <v>9</v>
      </c>
      <c r="S1172" s="220"/>
      <c r="T1172" s="950" t="s">
        <v>29</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90"/>
      <c r="AV1172" s="24"/>
      <c r="AW1172" s="25"/>
      <c r="AY1172" s="467">
        <f t="shared" ref="AY1172" si="662">AH1172</f>
        <v>0</v>
      </c>
      <c r="AZ1172" s="466">
        <f>IF(AV1171&lt;=設定シート!C$85,AH1172,IF(AND(AV1171&gt;=設定シート!E$85,AV1171&lt;=設定シート!G$85),AH1172*105/108,AH1172))</f>
        <v>0</v>
      </c>
      <c r="BA1172" s="465"/>
      <c r="BB1172" s="466">
        <f t="shared" ref="BB1172" si="663">IF($AL1172="賃金で算定",0,INT(AY1172*$AL1172/100))</f>
        <v>0</v>
      </c>
      <c r="BC1172" s="466">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8"/>
      <c r="P1173" s="736" t="s">
        <v>39</v>
      </c>
      <c r="Q1173" s="759"/>
      <c r="R1173" s="736" t="s">
        <v>9</v>
      </c>
      <c r="S1173" s="760"/>
      <c r="T1173" s="944" t="s">
        <v>41</v>
      </c>
      <c r="U1173" s="1043"/>
      <c r="V1173" s="945"/>
      <c r="W1173" s="946"/>
      <c r="X1173" s="946"/>
      <c r="Y1173" s="29"/>
      <c r="Z1173" s="782"/>
      <c r="AA1173" s="688"/>
      <c r="AB1173" s="688"/>
      <c r="AC1173" s="21"/>
      <c r="AD1173" s="782"/>
      <c r="AE1173" s="688"/>
      <c r="AF1173" s="688"/>
      <c r="AG1173" s="783"/>
      <c r="AH1173" s="947">
        <f>IF(V1173="賃金で算定",V1174+Z1174-AD1174,0)</f>
        <v>0</v>
      </c>
      <c r="AI1173" s="948"/>
      <c r="AJ1173" s="948"/>
      <c r="AK1173" s="949"/>
      <c r="AL1173" s="765"/>
      <c r="AM1173" s="766"/>
      <c r="AN1173" s="827"/>
      <c r="AO1173" s="828"/>
      <c r="AP1173" s="828"/>
      <c r="AQ1173" s="828"/>
      <c r="AR1173" s="828"/>
      <c r="AS1173" s="779"/>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7"/>
      <c r="AZ1173" s="768"/>
      <c r="BA1173" s="769">
        <f t="shared" ref="BA1173" si="664">AN1173</f>
        <v>0</v>
      </c>
      <c r="BB1173" s="768"/>
      <c r="BC1173" s="768"/>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8</v>
      </c>
      <c r="Q1174" s="23"/>
      <c r="R1174" s="11" t="s">
        <v>9</v>
      </c>
      <c r="S1174" s="220"/>
      <c r="T1174" s="950" t="s">
        <v>29</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90"/>
      <c r="AV1174" s="24"/>
      <c r="AW1174" s="25"/>
      <c r="AY1174" s="467">
        <f t="shared" ref="AY1174" si="665">AH1174</f>
        <v>0</v>
      </c>
      <c r="AZ1174" s="466">
        <f>IF(AV1173&lt;=設定シート!C$85,AH1174,IF(AND(AV1173&gt;=設定シート!E$85,AV1173&lt;=設定シート!G$85),AH1174*105/108,AH1174))</f>
        <v>0</v>
      </c>
      <c r="BA1174" s="465"/>
      <c r="BB1174" s="466">
        <f t="shared" ref="BB1174" si="666">IF($AL1174="賃金で算定",0,INT(AY1174*$AL1174/100))</f>
        <v>0</v>
      </c>
      <c r="BC1174" s="466">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8"/>
      <c r="P1175" s="736" t="s">
        <v>39</v>
      </c>
      <c r="Q1175" s="759"/>
      <c r="R1175" s="736" t="s">
        <v>9</v>
      </c>
      <c r="S1175" s="760"/>
      <c r="T1175" s="944" t="s">
        <v>41</v>
      </c>
      <c r="U1175" s="1043"/>
      <c r="V1175" s="945"/>
      <c r="W1175" s="946"/>
      <c r="X1175" s="946"/>
      <c r="Y1175" s="799"/>
      <c r="Z1175" s="776"/>
      <c r="AA1175" s="777"/>
      <c r="AB1175" s="777"/>
      <c r="AC1175" s="775"/>
      <c r="AD1175" s="776"/>
      <c r="AE1175" s="777"/>
      <c r="AF1175" s="777"/>
      <c r="AG1175" s="778"/>
      <c r="AH1175" s="947">
        <f>IF(V1175="賃金で算定",V1176+Z1176-AD1176,0)</f>
        <v>0</v>
      </c>
      <c r="AI1175" s="948"/>
      <c r="AJ1175" s="948"/>
      <c r="AK1175" s="949"/>
      <c r="AL1175" s="765"/>
      <c r="AM1175" s="766"/>
      <c r="AN1175" s="827"/>
      <c r="AO1175" s="828"/>
      <c r="AP1175" s="828"/>
      <c r="AQ1175" s="828"/>
      <c r="AR1175" s="828"/>
      <c r="AS1175" s="779"/>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7"/>
      <c r="AZ1175" s="768"/>
      <c r="BA1175" s="769">
        <f t="shared" ref="BA1175" si="667">AN1175</f>
        <v>0</v>
      </c>
      <c r="BB1175" s="768"/>
      <c r="BC1175" s="768"/>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8</v>
      </c>
      <c r="Q1176" s="23"/>
      <c r="R1176" s="11" t="s">
        <v>9</v>
      </c>
      <c r="S1176" s="220"/>
      <c r="T1176" s="950" t="s">
        <v>29</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90"/>
      <c r="AV1176" s="24"/>
      <c r="AW1176" s="25"/>
      <c r="AY1176" s="467">
        <f t="shared" ref="AY1176" si="668">AH1176</f>
        <v>0</v>
      </c>
      <c r="AZ1176" s="466">
        <f>IF(AV1175&lt;=設定シート!C$85,AH1176,IF(AND(AV1175&gt;=設定シート!E$85,AV1175&lt;=設定シート!G$85),AH1176*105/108,AH1176))</f>
        <v>0</v>
      </c>
      <c r="BA1176" s="465"/>
      <c r="BB1176" s="466">
        <f t="shared" ref="BB1176" si="669">IF($AL1176="賃金で算定",0,INT(AY1176*$AL1176/100))</f>
        <v>0</v>
      </c>
      <c r="BC1176" s="466">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8"/>
      <c r="P1177" s="736" t="s">
        <v>39</v>
      </c>
      <c r="Q1177" s="759"/>
      <c r="R1177" s="736" t="s">
        <v>9</v>
      </c>
      <c r="S1177" s="760"/>
      <c r="T1177" s="944" t="s">
        <v>41</v>
      </c>
      <c r="U1177" s="1043"/>
      <c r="V1177" s="945"/>
      <c r="W1177" s="946"/>
      <c r="X1177" s="946"/>
      <c r="Y1177" s="799"/>
      <c r="Z1177" s="776"/>
      <c r="AA1177" s="777"/>
      <c r="AB1177" s="777"/>
      <c r="AC1177" s="775"/>
      <c r="AD1177" s="776"/>
      <c r="AE1177" s="777"/>
      <c r="AF1177" s="777"/>
      <c r="AG1177" s="778"/>
      <c r="AH1177" s="947">
        <f>IF(V1177="賃金で算定",V1178+Z1178-AD1178,0)</f>
        <v>0</v>
      </c>
      <c r="AI1177" s="948"/>
      <c r="AJ1177" s="948"/>
      <c r="AK1177" s="949"/>
      <c r="AL1177" s="765"/>
      <c r="AM1177" s="766"/>
      <c r="AN1177" s="827"/>
      <c r="AO1177" s="828"/>
      <c r="AP1177" s="828"/>
      <c r="AQ1177" s="828"/>
      <c r="AR1177" s="828"/>
      <c r="AS1177" s="779"/>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7"/>
      <c r="AZ1177" s="768"/>
      <c r="BA1177" s="769">
        <f t="shared" ref="BA1177" si="670">AN1177</f>
        <v>0</v>
      </c>
      <c r="BB1177" s="768"/>
      <c r="BC1177" s="768"/>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8</v>
      </c>
      <c r="Q1178" s="23"/>
      <c r="R1178" s="11" t="s">
        <v>9</v>
      </c>
      <c r="S1178" s="220"/>
      <c r="T1178" s="950" t="s">
        <v>29</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90"/>
      <c r="AV1178" s="24"/>
      <c r="AW1178" s="25"/>
      <c r="AY1178" s="467">
        <f t="shared" ref="AY1178" si="671">AH1178</f>
        <v>0</v>
      </c>
      <c r="AZ1178" s="466">
        <f>IF(AV1177&lt;=設定シート!C$85,AH1178,IF(AND(AV1177&gt;=設定シート!E$85,AV1177&lt;=設定シート!G$85),AH1178*105/108,AH1178))</f>
        <v>0</v>
      </c>
      <c r="BA1178" s="465"/>
      <c r="BB1178" s="466">
        <f t="shared" ref="BB1178" si="672">IF($AL1178="賃金で算定",0,INT(AY1178*$AL1178/100))</f>
        <v>0</v>
      </c>
      <c r="BC1178" s="466">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8"/>
      <c r="P1179" s="736" t="s">
        <v>39</v>
      </c>
      <c r="Q1179" s="759"/>
      <c r="R1179" s="736" t="s">
        <v>9</v>
      </c>
      <c r="S1179" s="760"/>
      <c r="T1179" s="944" t="s">
        <v>41</v>
      </c>
      <c r="U1179" s="1043"/>
      <c r="V1179" s="945"/>
      <c r="W1179" s="946"/>
      <c r="X1179" s="946"/>
      <c r="Y1179" s="799"/>
      <c r="Z1179" s="776"/>
      <c r="AA1179" s="777"/>
      <c r="AB1179" s="777"/>
      <c r="AC1179" s="775"/>
      <c r="AD1179" s="776"/>
      <c r="AE1179" s="777"/>
      <c r="AF1179" s="777"/>
      <c r="AG1179" s="778"/>
      <c r="AH1179" s="947">
        <f>IF(V1179="賃金で算定",V1180+Z1180-AD1180,0)</f>
        <v>0</v>
      </c>
      <c r="AI1179" s="948"/>
      <c r="AJ1179" s="948"/>
      <c r="AK1179" s="949"/>
      <c r="AL1179" s="765"/>
      <c r="AM1179" s="766"/>
      <c r="AN1179" s="827"/>
      <c r="AO1179" s="828"/>
      <c r="AP1179" s="828"/>
      <c r="AQ1179" s="828"/>
      <c r="AR1179" s="828"/>
      <c r="AS1179" s="779"/>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7"/>
      <c r="AZ1179" s="768"/>
      <c r="BA1179" s="769">
        <f t="shared" ref="BA1179" si="673">AN1179</f>
        <v>0</v>
      </c>
      <c r="BB1179" s="768"/>
      <c r="BC1179" s="768"/>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8</v>
      </c>
      <c r="Q1180" s="23"/>
      <c r="R1180" s="11" t="s">
        <v>9</v>
      </c>
      <c r="S1180" s="220"/>
      <c r="T1180" s="950" t="s">
        <v>29</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90"/>
      <c r="AV1180" s="24"/>
      <c r="AW1180" s="25"/>
      <c r="AY1180" s="467">
        <f t="shared" ref="AY1180" si="674">AH1180</f>
        <v>0</v>
      </c>
      <c r="AZ1180" s="466">
        <f>IF(AV1179&lt;=設定シート!C$85,AH1180,IF(AND(AV1179&gt;=設定シート!E$85,AV1179&lt;=設定シート!G$85),AH1180*105/108,AH1180))</f>
        <v>0</v>
      </c>
      <c r="BA1180" s="465"/>
      <c r="BB1180" s="466">
        <f t="shared" ref="BB1180" si="675">IF($AL1180="賃金で算定",0,INT(AY1180*$AL1180/100))</f>
        <v>0</v>
      </c>
      <c r="BC1180" s="466">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8"/>
      <c r="P1181" s="736" t="s">
        <v>39</v>
      </c>
      <c r="Q1181" s="759"/>
      <c r="R1181" s="736" t="s">
        <v>9</v>
      </c>
      <c r="S1181" s="760"/>
      <c r="T1181" s="944" t="s">
        <v>41</v>
      </c>
      <c r="U1181" s="1043"/>
      <c r="V1181" s="945"/>
      <c r="W1181" s="946"/>
      <c r="X1181" s="946"/>
      <c r="Y1181" s="799"/>
      <c r="Z1181" s="776"/>
      <c r="AA1181" s="777"/>
      <c r="AB1181" s="777"/>
      <c r="AC1181" s="775"/>
      <c r="AD1181" s="776"/>
      <c r="AE1181" s="777"/>
      <c r="AF1181" s="777"/>
      <c r="AG1181" s="778"/>
      <c r="AH1181" s="947">
        <f>IF(V1181="賃金で算定",V1182+Z1182-AD1182,0)</f>
        <v>0</v>
      </c>
      <c r="AI1181" s="948"/>
      <c r="AJ1181" s="948"/>
      <c r="AK1181" s="949"/>
      <c r="AL1181" s="765"/>
      <c r="AM1181" s="766"/>
      <c r="AN1181" s="827"/>
      <c r="AO1181" s="828"/>
      <c r="AP1181" s="828"/>
      <c r="AQ1181" s="828"/>
      <c r="AR1181" s="828"/>
      <c r="AS1181" s="779"/>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7"/>
      <c r="AZ1181" s="768"/>
      <c r="BA1181" s="769">
        <f t="shared" ref="BA1181" si="676">AN1181</f>
        <v>0</v>
      </c>
      <c r="BB1181" s="768"/>
      <c r="BC1181" s="768"/>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8</v>
      </c>
      <c r="Q1182" s="23"/>
      <c r="R1182" s="11" t="s">
        <v>9</v>
      </c>
      <c r="S1182" s="220"/>
      <c r="T1182" s="950" t="s">
        <v>29</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90"/>
      <c r="AV1182" s="24"/>
      <c r="AW1182" s="25"/>
      <c r="AY1182" s="467">
        <f t="shared" ref="AY1182" si="677">AH1182</f>
        <v>0</v>
      </c>
      <c r="AZ1182" s="466">
        <f>IF(AV1181&lt;=設定シート!C$85,AH1182,IF(AND(AV1181&gt;=設定シート!E$85,AV1181&lt;=設定シート!G$85),AH1182*105/108,AH1182))</f>
        <v>0</v>
      </c>
      <c r="BA1182" s="465"/>
      <c r="BB1182" s="466">
        <f t="shared" ref="BB1182" si="678">IF($AL1182="賃金で算定",0,INT(AY1182*$AL1182/100))</f>
        <v>0</v>
      </c>
      <c r="BC1182" s="466">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8"/>
      <c r="P1183" s="736" t="s">
        <v>39</v>
      </c>
      <c r="Q1183" s="759"/>
      <c r="R1183" s="736" t="s">
        <v>9</v>
      </c>
      <c r="S1183" s="760"/>
      <c r="T1183" s="944" t="s">
        <v>41</v>
      </c>
      <c r="U1183" s="1043"/>
      <c r="V1183" s="945"/>
      <c r="W1183" s="946"/>
      <c r="X1183" s="946"/>
      <c r="Y1183" s="799"/>
      <c r="Z1183" s="776"/>
      <c r="AA1183" s="777"/>
      <c r="AB1183" s="777"/>
      <c r="AC1183" s="775"/>
      <c r="AD1183" s="776"/>
      <c r="AE1183" s="777"/>
      <c r="AF1183" s="777"/>
      <c r="AG1183" s="778"/>
      <c r="AH1183" s="947">
        <f>IF(V1183="賃金で算定",V1184+Z1184-AD1184,0)</f>
        <v>0</v>
      </c>
      <c r="AI1183" s="948"/>
      <c r="AJ1183" s="948"/>
      <c r="AK1183" s="949"/>
      <c r="AL1183" s="765"/>
      <c r="AM1183" s="766"/>
      <c r="AN1183" s="827"/>
      <c r="AO1183" s="828"/>
      <c r="AP1183" s="828"/>
      <c r="AQ1183" s="828"/>
      <c r="AR1183" s="828"/>
      <c r="AS1183" s="779"/>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7"/>
      <c r="AZ1183" s="768"/>
      <c r="BA1183" s="769">
        <f t="shared" ref="BA1183" si="679">AN1183</f>
        <v>0</v>
      </c>
      <c r="BB1183" s="768"/>
      <c r="BC1183" s="768"/>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8</v>
      </c>
      <c r="Q1184" s="23"/>
      <c r="R1184" s="11" t="s">
        <v>9</v>
      </c>
      <c r="S1184" s="220"/>
      <c r="T1184" s="950" t="s">
        <v>29</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90"/>
      <c r="AV1184" s="24"/>
      <c r="AW1184" s="25"/>
      <c r="AY1184" s="467">
        <f t="shared" ref="AY1184" si="680">AH1184</f>
        <v>0</v>
      </c>
      <c r="AZ1184" s="466">
        <f>IF(AV1183&lt;=設定シート!C$85,AH1184,IF(AND(AV1183&gt;=設定シート!E$85,AV1183&lt;=設定シート!G$85),AH1184*105/108,AH1184))</f>
        <v>0</v>
      </c>
      <c r="BA1184" s="465"/>
      <c r="BB1184" s="466">
        <f t="shared" ref="BB1184" si="681">IF($AL1184="賃金で算定",0,INT(AY1184*$AL1184/100))</f>
        <v>0</v>
      </c>
      <c r="BC1184" s="466">
        <f>IF(AY1184=AZ1184,BB1184,AZ1184*$AL1184/100)</f>
        <v>0</v>
      </c>
      <c r="BL1184" s="22">
        <f>IF(AY1184=AZ1184,0,1)</f>
        <v>0</v>
      </c>
      <c r="BM1184" s="22" t="str">
        <f>IF(BL1184=1,AL1184,"")</f>
        <v/>
      </c>
    </row>
    <row r="1185" spans="2:65" ht="18" customHeight="1">
      <c r="B1185" s="839" t="s">
        <v>865</v>
      </c>
      <c r="C1185" s="956"/>
      <c r="D1185" s="956"/>
      <c r="E1185" s="957"/>
      <c r="F1185" s="1037"/>
      <c r="G1185" s="965"/>
      <c r="H1185" s="965"/>
      <c r="I1185" s="965"/>
      <c r="J1185" s="965"/>
      <c r="K1185" s="965"/>
      <c r="L1185" s="965"/>
      <c r="M1185" s="965"/>
      <c r="N1185" s="966"/>
      <c r="O1185" s="839" t="s">
        <v>866</v>
      </c>
      <c r="P1185" s="956"/>
      <c r="Q1185" s="956"/>
      <c r="R1185" s="956"/>
      <c r="S1185" s="956"/>
      <c r="T1185" s="956"/>
      <c r="U1185" s="957"/>
      <c r="V1185" s="1040">
        <f>AH1185</f>
        <v>0</v>
      </c>
      <c r="W1185" s="1041"/>
      <c r="X1185" s="1041"/>
      <c r="Y1185" s="1042"/>
      <c r="Z1185" s="776"/>
      <c r="AA1185" s="777"/>
      <c r="AB1185" s="777"/>
      <c r="AC1185" s="775"/>
      <c r="AD1185" s="776"/>
      <c r="AE1185" s="777"/>
      <c r="AF1185" s="777"/>
      <c r="AG1185" s="775"/>
      <c r="AH1185" s="947">
        <f>AH1167+AH1169+AH1171+AH1173+AH1175+AH1177+AH1179+AH1181+AH1183</f>
        <v>0</v>
      </c>
      <c r="AI1185" s="948"/>
      <c r="AJ1185" s="948"/>
      <c r="AK1185" s="949"/>
      <c r="AL1185" s="743"/>
      <c r="AM1185" s="745"/>
      <c r="AN1185" s="947">
        <f>AN1167+AN1169+AN1171+AN1173+AN1175+AN1177+AN1179+AN1181+AN1183</f>
        <v>0</v>
      </c>
      <c r="AO1185" s="948"/>
      <c r="AP1185" s="948"/>
      <c r="AQ1185" s="948"/>
      <c r="AR1185" s="948"/>
      <c r="AS1185" s="779"/>
      <c r="AW1185" s="25"/>
      <c r="AY1185" s="767"/>
      <c r="AZ1185" s="784"/>
      <c r="BA1185" s="785">
        <f>BA1167+BA1169+BA1171+BA1173+BA1175+BA1177+BA1179+BA1181+BA1183</f>
        <v>0</v>
      </c>
      <c r="BB1185" s="769">
        <f>BB1168+BB1170+BB1172+BB1174+BB1176+BB1178+BB1180+BB1182+BB1184</f>
        <v>0</v>
      </c>
      <c r="BC1185" s="769">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7"/>
      <c r="AM1186" s="748"/>
      <c r="AN1186" s="951">
        <f>BB1186</f>
        <v>0</v>
      </c>
      <c r="AO1186" s="930"/>
      <c r="AP1186" s="930"/>
      <c r="AQ1186" s="930"/>
      <c r="AR1186" s="930"/>
      <c r="AS1186" s="800"/>
      <c r="AW1186" s="25"/>
      <c r="AY1186" s="786">
        <f>AY1168+AY1170+AY1172+AY1174+AY1176+AY1178+AY1180+AY1182+AY1184</f>
        <v>0</v>
      </c>
      <c r="AZ1186" s="787"/>
      <c r="BA1186" s="787"/>
      <c r="BB1186" s="788">
        <f>BB1185</f>
        <v>0</v>
      </c>
      <c r="BC1186" s="789"/>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91"/>
      <c r="AM1187" s="692"/>
      <c r="AN1187" s="934">
        <f>BC1187</f>
        <v>0</v>
      </c>
      <c r="AO1187" s="935"/>
      <c r="AP1187" s="935"/>
      <c r="AQ1187" s="935"/>
      <c r="AR1187" s="935"/>
      <c r="AS1187" s="690"/>
      <c r="AU1187" s="222"/>
      <c r="AW1187" s="25"/>
      <c r="AY1187" s="469"/>
      <c r="AZ1187" s="470">
        <f>IF(AZ1168+AZ1170+AZ1172+AZ1174+AZ1176+AZ1178+AZ1180+AZ1182+AZ1184=AY1186,0,ROUNDDOWN(AZ1168+AZ1170+AZ1172+AZ1174+AZ1176+AZ1178+AZ1180+AZ1182+AZ1184,0))</f>
        <v>0</v>
      </c>
      <c r="BA1187" s="468"/>
      <c r="BB1187" s="468"/>
      <c r="BC1187" s="470">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43</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893</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3"/>
      <c r="AN1199" s="703"/>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10</v>
      </c>
      <c r="C1201" s="836"/>
      <c r="D1201" s="836"/>
      <c r="E1201" s="836"/>
      <c r="F1201" s="836"/>
      <c r="G1201" s="836"/>
      <c r="H1201" s="836"/>
      <c r="I1201" s="836"/>
      <c r="J1201" s="840" t="s">
        <v>18</v>
      </c>
      <c r="K1201" s="840"/>
      <c r="L1201" s="729" t="s">
        <v>11</v>
      </c>
      <c r="M1201" s="840" t="s">
        <v>19</v>
      </c>
      <c r="N1201" s="840"/>
      <c r="O1201" s="841" t="s">
        <v>20</v>
      </c>
      <c r="P1201" s="840"/>
      <c r="Q1201" s="840"/>
      <c r="R1201" s="840"/>
      <c r="S1201" s="840"/>
      <c r="T1201" s="840"/>
      <c r="U1201" s="840" t="s">
        <v>21</v>
      </c>
      <c r="V1201" s="840"/>
      <c r="W1201" s="840"/>
      <c r="AD1201" s="11"/>
      <c r="AE1201" s="11"/>
      <c r="AF1201" s="11"/>
      <c r="AG1201" s="11"/>
      <c r="AH1201" s="11"/>
      <c r="AI1201" s="11"/>
      <c r="AJ1201" s="11"/>
      <c r="AL1201" s="981">
        <f>$AL$9</f>
        <v>0</v>
      </c>
      <c r="AM1201" s="843"/>
      <c r="AN1201" s="914" t="s">
        <v>12</v>
      </c>
      <c r="AO1201" s="914"/>
      <c r="AP1201" s="843">
        <v>30</v>
      </c>
      <c r="AQ1201" s="843"/>
      <c r="AR1201" s="914" t="s">
        <v>13</v>
      </c>
      <c r="AS1201" s="917"/>
      <c r="AW1201" s="25"/>
    </row>
    <row r="1202" spans="2:74"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44</v>
      </c>
      <c r="C1205" s="891"/>
      <c r="D1205" s="891"/>
      <c r="E1205" s="891"/>
      <c r="F1205" s="891"/>
      <c r="G1205" s="891"/>
      <c r="H1205" s="891"/>
      <c r="I1205" s="892"/>
      <c r="J1205" s="890" t="s">
        <v>14</v>
      </c>
      <c r="K1205" s="891"/>
      <c r="L1205" s="891"/>
      <c r="M1205" s="891"/>
      <c r="N1205" s="899"/>
      <c r="O1205" s="902" t="s">
        <v>45</v>
      </c>
      <c r="P1205" s="891"/>
      <c r="Q1205" s="891"/>
      <c r="R1205" s="891"/>
      <c r="S1205" s="891"/>
      <c r="T1205" s="891"/>
      <c r="U1205" s="892"/>
      <c r="V1205" s="730" t="s">
        <v>876</v>
      </c>
      <c r="W1205" s="731"/>
      <c r="X1205" s="731"/>
      <c r="Y1205" s="905" t="s">
        <v>877</v>
      </c>
      <c r="Z1205" s="905"/>
      <c r="AA1205" s="905"/>
      <c r="AB1205" s="905"/>
      <c r="AC1205" s="905"/>
      <c r="AD1205" s="905"/>
      <c r="AE1205" s="905"/>
      <c r="AF1205" s="905"/>
      <c r="AG1205" s="905"/>
      <c r="AH1205" s="905"/>
      <c r="AI1205" s="731"/>
      <c r="AJ1205" s="731"/>
      <c r="AK1205" s="732"/>
      <c r="AL1205" s="1034" t="s">
        <v>524</v>
      </c>
      <c r="AM1205" s="1034"/>
      <c r="AN1205" s="906" t="s">
        <v>878</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15</v>
      </c>
      <c r="W1206" s="1044"/>
      <c r="X1206" s="1044"/>
      <c r="Y1206" s="1045"/>
      <c r="Z1206" s="858" t="s">
        <v>24</v>
      </c>
      <c r="AA1206" s="859"/>
      <c r="AB1206" s="859"/>
      <c r="AC1206" s="860"/>
      <c r="AD1206" s="1049" t="s">
        <v>25</v>
      </c>
      <c r="AE1206" s="1050"/>
      <c r="AF1206" s="1050"/>
      <c r="AG1206" s="1051"/>
      <c r="AH1206" s="870" t="s">
        <v>174</v>
      </c>
      <c r="AI1206" s="871"/>
      <c r="AJ1206" s="871"/>
      <c r="AK1206" s="872"/>
      <c r="AL1206" s="1035" t="s">
        <v>525</v>
      </c>
      <c r="AM1206" s="1035"/>
      <c r="AN1206" s="880" t="s">
        <v>27</v>
      </c>
      <c r="AO1206" s="881"/>
      <c r="AP1206" s="881"/>
      <c r="AQ1206" s="881"/>
      <c r="AR1206" s="882"/>
      <c r="AS1206" s="883"/>
      <c r="AW1206" s="25"/>
      <c r="AY1206" s="754" t="s">
        <v>551</v>
      </c>
      <c r="AZ1206" s="754" t="s">
        <v>551</v>
      </c>
      <c r="BA1206" s="754" t="s">
        <v>549</v>
      </c>
      <c r="BB1206" s="884" t="s">
        <v>550</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4"/>
      <c r="AZ1207" s="465" t="s">
        <v>545</v>
      </c>
      <c r="BA1207" s="465" t="s">
        <v>548</v>
      </c>
      <c r="BB1207" s="755" t="s">
        <v>546</v>
      </c>
      <c r="BC1207" s="465" t="s">
        <v>545</v>
      </c>
      <c r="BL1207" s="22" t="s">
        <v>556</v>
      </c>
      <c r="BM1207" s="22" t="s">
        <v>260</v>
      </c>
    </row>
    <row r="1208" spans="2:74" ht="18" customHeight="1">
      <c r="B1208" s="936"/>
      <c r="C1208" s="937"/>
      <c r="D1208" s="937"/>
      <c r="E1208" s="937"/>
      <c r="F1208" s="937"/>
      <c r="G1208" s="937"/>
      <c r="H1208" s="937"/>
      <c r="I1208" s="938"/>
      <c r="J1208" s="936"/>
      <c r="K1208" s="937"/>
      <c r="L1208" s="937"/>
      <c r="M1208" s="937"/>
      <c r="N1208" s="942"/>
      <c r="O1208" s="758"/>
      <c r="P1208" s="736" t="s">
        <v>39</v>
      </c>
      <c r="Q1208" s="759"/>
      <c r="R1208" s="736" t="s">
        <v>9</v>
      </c>
      <c r="S1208" s="760"/>
      <c r="T1208" s="944" t="s">
        <v>47</v>
      </c>
      <c r="U1208" s="1043"/>
      <c r="V1208" s="945"/>
      <c r="W1208" s="946"/>
      <c r="X1208" s="946"/>
      <c r="Y1208" s="794" t="s">
        <v>16</v>
      </c>
      <c r="Z1208" s="762"/>
      <c r="AA1208" s="763"/>
      <c r="AB1208" s="763"/>
      <c r="AC1208" s="761" t="s">
        <v>16</v>
      </c>
      <c r="AD1208" s="762"/>
      <c r="AE1208" s="763"/>
      <c r="AF1208" s="763"/>
      <c r="AG1208" s="764" t="s">
        <v>16</v>
      </c>
      <c r="AH1208" s="947">
        <f>IF(V1208="賃金で算定",V1209+Z1209-AD1209,0)</f>
        <v>0</v>
      </c>
      <c r="AI1208" s="948"/>
      <c r="AJ1208" s="948"/>
      <c r="AK1208" s="949"/>
      <c r="AL1208" s="765"/>
      <c r="AM1208" s="766"/>
      <c r="AN1208" s="827"/>
      <c r="AO1208" s="828"/>
      <c r="AP1208" s="828"/>
      <c r="AQ1208" s="828"/>
      <c r="AR1208" s="828"/>
      <c r="AS1208" s="764" t="s">
        <v>16</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7"/>
      <c r="AZ1208" s="768"/>
      <c r="BA1208" s="769">
        <f>AN1208</f>
        <v>0</v>
      </c>
      <c r="BB1208" s="768"/>
      <c r="BC1208" s="768"/>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8</v>
      </c>
      <c r="Q1209" s="23"/>
      <c r="R1209" s="11" t="s">
        <v>9</v>
      </c>
      <c r="S1209" s="220"/>
      <c r="T1209" s="950" t="s">
        <v>29</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90"/>
      <c r="AV1209" s="24"/>
      <c r="AW1209" s="25"/>
      <c r="AY1209" s="467">
        <f>AH1209</f>
        <v>0</v>
      </c>
      <c r="AZ1209" s="466">
        <f>IF(AV1208&lt;=設定シート!C$85,AH1209,IF(AND(AV1208&gt;=設定シート!E$85,AV1208&lt;=設定シート!G$85),AH1209*105/108,AH1209))</f>
        <v>0</v>
      </c>
      <c r="BA1209" s="465"/>
      <c r="BB1209" s="466">
        <f>IF($AL1209="賃金で算定",0,INT(AY1209*$AL1209/100))</f>
        <v>0</v>
      </c>
      <c r="BC1209" s="466">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8"/>
      <c r="P1210" s="736" t="s">
        <v>39</v>
      </c>
      <c r="Q1210" s="759"/>
      <c r="R1210" s="736" t="s">
        <v>9</v>
      </c>
      <c r="S1210" s="760"/>
      <c r="T1210" s="944" t="s">
        <v>41</v>
      </c>
      <c r="U1210" s="1043"/>
      <c r="V1210" s="945"/>
      <c r="W1210" s="946"/>
      <c r="X1210" s="946"/>
      <c r="Y1210" s="799"/>
      <c r="Z1210" s="776"/>
      <c r="AA1210" s="777"/>
      <c r="AB1210" s="777"/>
      <c r="AC1210" s="775"/>
      <c r="AD1210" s="776"/>
      <c r="AE1210" s="777"/>
      <c r="AF1210" s="777"/>
      <c r="AG1210" s="778"/>
      <c r="AH1210" s="947">
        <f>IF(V1210="賃金で算定",V1211+Z1211-AD1211,0)</f>
        <v>0</v>
      </c>
      <c r="AI1210" s="948"/>
      <c r="AJ1210" s="948"/>
      <c r="AK1210" s="949"/>
      <c r="AL1210" s="765"/>
      <c r="AM1210" s="766"/>
      <c r="AN1210" s="827"/>
      <c r="AO1210" s="828"/>
      <c r="AP1210" s="828"/>
      <c r="AQ1210" s="828"/>
      <c r="AR1210" s="828"/>
      <c r="AS1210" s="779"/>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7"/>
      <c r="AZ1210" s="768"/>
      <c r="BA1210" s="769">
        <f t="shared" ref="BA1210" si="682">AN1210</f>
        <v>0</v>
      </c>
      <c r="BB1210" s="768"/>
      <c r="BC1210" s="768"/>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8</v>
      </c>
      <c r="Q1211" s="23"/>
      <c r="R1211" s="11" t="s">
        <v>9</v>
      </c>
      <c r="S1211" s="220"/>
      <c r="T1211" s="950" t="s">
        <v>29</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90"/>
      <c r="AV1211" s="24"/>
      <c r="AW1211" s="25"/>
      <c r="AY1211" s="467">
        <f t="shared" ref="AY1211" si="683">AH1211</f>
        <v>0</v>
      </c>
      <c r="AZ1211" s="466">
        <f>IF(AV1210&lt;=設定シート!C$85,AH1211,IF(AND(AV1210&gt;=設定シート!E$85,AV1210&lt;=設定シート!G$85),AH1211*105/108,AH1211))</f>
        <v>0</v>
      </c>
      <c r="BA1211" s="465"/>
      <c r="BB1211" s="466">
        <f t="shared" ref="BB1211" si="684">IF($AL1211="賃金で算定",0,INT(AY1211*$AL1211/100))</f>
        <v>0</v>
      </c>
      <c r="BC1211" s="466">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8"/>
      <c r="P1212" s="736" t="s">
        <v>39</v>
      </c>
      <c r="Q1212" s="759"/>
      <c r="R1212" s="736" t="s">
        <v>9</v>
      </c>
      <c r="S1212" s="760"/>
      <c r="T1212" s="944" t="s">
        <v>41</v>
      </c>
      <c r="U1212" s="1043"/>
      <c r="V1212" s="945"/>
      <c r="W1212" s="946"/>
      <c r="X1212" s="946"/>
      <c r="Y1212" s="799"/>
      <c r="Z1212" s="776"/>
      <c r="AA1212" s="777"/>
      <c r="AB1212" s="777"/>
      <c r="AC1212" s="775"/>
      <c r="AD1212" s="776"/>
      <c r="AE1212" s="777"/>
      <c r="AF1212" s="777"/>
      <c r="AG1212" s="778"/>
      <c r="AH1212" s="947">
        <f>IF(V1212="賃金で算定",V1213+Z1213-AD1213,0)</f>
        <v>0</v>
      </c>
      <c r="AI1212" s="948"/>
      <c r="AJ1212" s="948"/>
      <c r="AK1212" s="949"/>
      <c r="AL1212" s="765"/>
      <c r="AM1212" s="766"/>
      <c r="AN1212" s="827"/>
      <c r="AO1212" s="828"/>
      <c r="AP1212" s="828"/>
      <c r="AQ1212" s="828"/>
      <c r="AR1212" s="828"/>
      <c r="AS1212" s="779"/>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7"/>
      <c r="AZ1212" s="768"/>
      <c r="BA1212" s="769">
        <f t="shared" ref="BA1212" si="685">AN1212</f>
        <v>0</v>
      </c>
      <c r="BB1212" s="768"/>
      <c r="BC1212" s="768"/>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8</v>
      </c>
      <c r="Q1213" s="23"/>
      <c r="R1213" s="11" t="s">
        <v>9</v>
      </c>
      <c r="S1213" s="220"/>
      <c r="T1213" s="950" t="s">
        <v>29</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90"/>
      <c r="AV1213" s="24"/>
      <c r="AW1213" s="25"/>
      <c r="AY1213" s="467">
        <f t="shared" ref="AY1213" si="686">AH1213</f>
        <v>0</v>
      </c>
      <c r="AZ1213" s="466">
        <f>IF(AV1212&lt;=設定シート!C$85,AH1213,IF(AND(AV1212&gt;=設定シート!E$85,AV1212&lt;=設定シート!G$85),AH1213*105/108,AH1213))</f>
        <v>0</v>
      </c>
      <c r="BA1213" s="465"/>
      <c r="BB1213" s="466">
        <f t="shared" ref="BB1213" si="687">IF($AL1213="賃金で算定",0,INT(AY1213*$AL1213/100))</f>
        <v>0</v>
      </c>
      <c r="BC1213" s="466">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8"/>
      <c r="P1214" s="736" t="s">
        <v>39</v>
      </c>
      <c r="Q1214" s="759"/>
      <c r="R1214" s="736" t="s">
        <v>9</v>
      </c>
      <c r="S1214" s="760"/>
      <c r="T1214" s="944" t="s">
        <v>41</v>
      </c>
      <c r="U1214" s="1043"/>
      <c r="V1214" s="945"/>
      <c r="W1214" s="946"/>
      <c r="X1214" s="946"/>
      <c r="Y1214" s="29"/>
      <c r="Z1214" s="782"/>
      <c r="AA1214" s="688"/>
      <c r="AB1214" s="688"/>
      <c r="AC1214" s="21"/>
      <c r="AD1214" s="782"/>
      <c r="AE1214" s="688"/>
      <c r="AF1214" s="688"/>
      <c r="AG1214" s="783"/>
      <c r="AH1214" s="947">
        <f>IF(V1214="賃金で算定",V1215+Z1215-AD1215,0)</f>
        <v>0</v>
      </c>
      <c r="AI1214" s="948"/>
      <c r="AJ1214" s="948"/>
      <c r="AK1214" s="949"/>
      <c r="AL1214" s="765"/>
      <c r="AM1214" s="766"/>
      <c r="AN1214" s="827"/>
      <c r="AO1214" s="828"/>
      <c r="AP1214" s="828"/>
      <c r="AQ1214" s="828"/>
      <c r="AR1214" s="828"/>
      <c r="AS1214" s="779"/>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7"/>
      <c r="AZ1214" s="768"/>
      <c r="BA1214" s="769">
        <f t="shared" ref="BA1214" si="688">AN1214</f>
        <v>0</v>
      </c>
      <c r="BB1214" s="768"/>
      <c r="BC1214" s="768"/>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8</v>
      </c>
      <c r="Q1215" s="23"/>
      <c r="R1215" s="11" t="s">
        <v>9</v>
      </c>
      <c r="S1215" s="220"/>
      <c r="T1215" s="950" t="s">
        <v>29</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90"/>
      <c r="AV1215" s="24"/>
      <c r="AW1215" s="25"/>
      <c r="AY1215" s="467">
        <f t="shared" ref="AY1215" si="689">AH1215</f>
        <v>0</v>
      </c>
      <c r="AZ1215" s="466">
        <f>IF(AV1214&lt;=設定シート!C$85,AH1215,IF(AND(AV1214&gt;=設定シート!E$85,AV1214&lt;=設定シート!G$85),AH1215*105/108,AH1215))</f>
        <v>0</v>
      </c>
      <c r="BA1215" s="465"/>
      <c r="BB1215" s="466">
        <f t="shared" ref="BB1215" si="690">IF($AL1215="賃金で算定",0,INT(AY1215*$AL1215/100))</f>
        <v>0</v>
      </c>
      <c r="BC1215" s="466">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8"/>
      <c r="P1216" s="736" t="s">
        <v>39</v>
      </c>
      <c r="Q1216" s="759"/>
      <c r="R1216" s="736" t="s">
        <v>9</v>
      </c>
      <c r="S1216" s="760"/>
      <c r="T1216" s="944" t="s">
        <v>41</v>
      </c>
      <c r="U1216" s="1043"/>
      <c r="V1216" s="945"/>
      <c r="W1216" s="946"/>
      <c r="X1216" s="946"/>
      <c r="Y1216" s="799"/>
      <c r="Z1216" s="776"/>
      <c r="AA1216" s="777"/>
      <c r="AB1216" s="777"/>
      <c r="AC1216" s="775"/>
      <c r="AD1216" s="776"/>
      <c r="AE1216" s="777"/>
      <c r="AF1216" s="777"/>
      <c r="AG1216" s="778"/>
      <c r="AH1216" s="947">
        <f>IF(V1216="賃金で算定",V1217+Z1217-AD1217,0)</f>
        <v>0</v>
      </c>
      <c r="AI1216" s="948"/>
      <c r="AJ1216" s="948"/>
      <c r="AK1216" s="949"/>
      <c r="AL1216" s="765"/>
      <c r="AM1216" s="766"/>
      <c r="AN1216" s="827"/>
      <c r="AO1216" s="828"/>
      <c r="AP1216" s="828"/>
      <c r="AQ1216" s="828"/>
      <c r="AR1216" s="828"/>
      <c r="AS1216" s="779"/>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7"/>
      <c r="AZ1216" s="768"/>
      <c r="BA1216" s="769">
        <f t="shared" ref="BA1216" si="691">AN1216</f>
        <v>0</v>
      </c>
      <c r="BB1216" s="768"/>
      <c r="BC1216" s="768"/>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8</v>
      </c>
      <c r="Q1217" s="23"/>
      <c r="R1217" s="11" t="s">
        <v>9</v>
      </c>
      <c r="S1217" s="220"/>
      <c r="T1217" s="950" t="s">
        <v>29</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90"/>
      <c r="AV1217" s="24"/>
      <c r="AW1217" s="25"/>
      <c r="AY1217" s="467">
        <f t="shared" ref="AY1217" si="692">AH1217</f>
        <v>0</v>
      </c>
      <c r="AZ1217" s="466">
        <f>IF(AV1216&lt;=設定シート!C$85,AH1217,IF(AND(AV1216&gt;=設定シート!E$85,AV1216&lt;=設定シート!G$85),AH1217*105/108,AH1217))</f>
        <v>0</v>
      </c>
      <c r="BA1217" s="465"/>
      <c r="BB1217" s="466">
        <f t="shared" ref="BB1217" si="693">IF($AL1217="賃金で算定",0,INT(AY1217*$AL1217/100))</f>
        <v>0</v>
      </c>
      <c r="BC1217" s="466">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8"/>
      <c r="P1218" s="736" t="s">
        <v>39</v>
      </c>
      <c r="Q1218" s="759"/>
      <c r="R1218" s="736" t="s">
        <v>9</v>
      </c>
      <c r="S1218" s="760"/>
      <c r="T1218" s="944" t="s">
        <v>41</v>
      </c>
      <c r="U1218" s="1043"/>
      <c r="V1218" s="945"/>
      <c r="W1218" s="946"/>
      <c r="X1218" s="946"/>
      <c r="Y1218" s="799"/>
      <c r="Z1218" s="776"/>
      <c r="AA1218" s="777"/>
      <c r="AB1218" s="777"/>
      <c r="AC1218" s="775"/>
      <c r="AD1218" s="776"/>
      <c r="AE1218" s="777"/>
      <c r="AF1218" s="777"/>
      <c r="AG1218" s="778"/>
      <c r="AH1218" s="947">
        <f>IF(V1218="賃金で算定",V1219+Z1219-AD1219,0)</f>
        <v>0</v>
      </c>
      <c r="AI1218" s="948"/>
      <c r="AJ1218" s="948"/>
      <c r="AK1218" s="949"/>
      <c r="AL1218" s="765"/>
      <c r="AM1218" s="766"/>
      <c r="AN1218" s="827"/>
      <c r="AO1218" s="828"/>
      <c r="AP1218" s="828"/>
      <c r="AQ1218" s="828"/>
      <c r="AR1218" s="828"/>
      <c r="AS1218" s="779"/>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7"/>
      <c r="AZ1218" s="768"/>
      <c r="BA1218" s="769">
        <f t="shared" ref="BA1218" si="694">AN1218</f>
        <v>0</v>
      </c>
      <c r="BB1218" s="768"/>
      <c r="BC1218" s="768"/>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8</v>
      </c>
      <c r="Q1219" s="23"/>
      <c r="R1219" s="11" t="s">
        <v>9</v>
      </c>
      <c r="S1219" s="220"/>
      <c r="T1219" s="950" t="s">
        <v>29</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90"/>
      <c r="AV1219" s="24"/>
      <c r="AW1219" s="25"/>
      <c r="AY1219" s="467">
        <f t="shared" ref="AY1219" si="695">AH1219</f>
        <v>0</v>
      </c>
      <c r="AZ1219" s="466">
        <f>IF(AV1218&lt;=設定シート!C$85,AH1219,IF(AND(AV1218&gt;=設定シート!E$85,AV1218&lt;=設定シート!G$85),AH1219*105/108,AH1219))</f>
        <v>0</v>
      </c>
      <c r="BA1219" s="465"/>
      <c r="BB1219" s="466">
        <f t="shared" ref="BB1219" si="696">IF($AL1219="賃金で算定",0,INT(AY1219*$AL1219/100))</f>
        <v>0</v>
      </c>
      <c r="BC1219" s="466">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8"/>
      <c r="P1220" s="736" t="s">
        <v>39</v>
      </c>
      <c r="Q1220" s="759"/>
      <c r="R1220" s="736" t="s">
        <v>9</v>
      </c>
      <c r="S1220" s="760"/>
      <c r="T1220" s="944" t="s">
        <v>41</v>
      </c>
      <c r="U1220" s="1043"/>
      <c r="V1220" s="945"/>
      <c r="W1220" s="946"/>
      <c r="X1220" s="946"/>
      <c r="Y1220" s="799"/>
      <c r="Z1220" s="776"/>
      <c r="AA1220" s="777"/>
      <c r="AB1220" s="777"/>
      <c r="AC1220" s="775"/>
      <c r="AD1220" s="776"/>
      <c r="AE1220" s="777"/>
      <c r="AF1220" s="777"/>
      <c r="AG1220" s="778"/>
      <c r="AH1220" s="947">
        <f>IF(V1220="賃金で算定",V1221+Z1221-AD1221,0)</f>
        <v>0</v>
      </c>
      <c r="AI1220" s="948"/>
      <c r="AJ1220" s="948"/>
      <c r="AK1220" s="949"/>
      <c r="AL1220" s="765"/>
      <c r="AM1220" s="766"/>
      <c r="AN1220" s="827"/>
      <c r="AO1220" s="828"/>
      <c r="AP1220" s="828"/>
      <c r="AQ1220" s="828"/>
      <c r="AR1220" s="828"/>
      <c r="AS1220" s="779"/>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7"/>
      <c r="AZ1220" s="768"/>
      <c r="BA1220" s="769">
        <f t="shared" ref="BA1220" si="697">AN1220</f>
        <v>0</v>
      </c>
      <c r="BB1220" s="768"/>
      <c r="BC1220" s="768"/>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8</v>
      </c>
      <c r="Q1221" s="23"/>
      <c r="R1221" s="11" t="s">
        <v>9</v>
      </c>
      <c r="S1221" s="220"/>
      <c r="T1221" s="950" t="s">
        <v>29</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90"/>
      <c r="AV1221" s="24"/>
      <c r="AW1221" s="25"/>
      <c r="AY1221" s="467">
        <f t="shared" ref="AY1221" si="698">AH1221</f>
        <v>0</v>
      </c>
      <c r="AZ1221" s="466">
        <f>IF(AV1220&lt;=設定シート!C$85,AH1221,IF(AND(AV1220&gt;=設定シート!E$85,AV1220&lt;=設定シート!G$85),AH1221*105/108,AH1221))</f>
        <v>0</v>
      </c>
      <c r="BA1221" s="465"/>
      <c r="BB1221" s="466">
        <f t="shared" ref="BB1221" si="699">IF($AL1221="賃金で算定",0,INT(AY1221*$AL1221/100))</f>
        <v>0</v>
      </c>
      <c r="BC1221" s="466">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8"/>
      <c r="P1222" s="736" t="s">
        <v>39</v>
      </c>
      <c r="Q1222" s="759"/>
      <c r="R1222" s="736" t="s">
        <v>9</v>
      </c>
      <c r="S1222" s="760"/>
      <c r="T1222" s="944" t="s">
        <v>41</v>
      </c>
      <c r="U1222" s="1043"/>
      <c r="V1222" s="945"/>
      <c r="W1222" s="946"/>
      <c r="X1222" s="946"/>
      <c r="Y1222" s="799"/>
      <c r="Z1222" s="776"/>
      <c r="AA1222" s="777"/>
      <c r="AB1222" s="777"/>
      <c r="AC1222" s="775"/>
      <c r="AD1222" s="776"/>
      <c r="AE1222" s="777"/>
      <c r="AF1222" s="777"/>
      <c r="AG1222" s="778"/>
      <c r="AH1222" s="947">
        <f>IF(V1222="賃金で算定",V1223+Z1223-AD1223,0)</f>
        <v>0</v>
      </c>
      <c r="AI1222" s="948"/>
      <c r="AJ1222" s="948"/>
      <c r="AK1222" s="949"/>
      <c r="AL1222" s="765"/>
      <c r="AM1222" s="766"/>
      <c r="AN1222" s="827"/>
      <c r="AO1222" s="828"/>
      <c r="AP1222" s="828"/>
      <c r="AQ1222" s="828"/>
      <c r="AR1222" s="828"/>
      <c r="AS1222" s="779"/>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7"/>
      <c r="AZ1222" s="768"/>
      <c r="BA1222" s="769">
        <f t="shared" ref="BA1222" si="700">AN1222</f>
        <v>0</v>
      </c>
      <c r="BB1222" s="768"/>
      <c r="BC1222" s="768"/>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8</v>
      </c>
      <c r="Q1223" s="23"/>
      <c r="R1223" s="11" t="s">
        <v>9</v>
      </c>
      <c r="S1223" s="220"/>
      <c r="T1223" s="950" t="s">
        <v>29</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90"/>
      <c r="AV1223" s="24"/>
      <c r="AW1223" s="25"/>
      <c r="AY1223" s="467">
        <f t="shared" ref="AY1223" si="701">AH1223</f>
        <v>0</v>
      </c>
      <c r="AZ1223" s="466">
        <f>IF(AV1222&lt;=設定シート!C$85,AH1223,IF(AND(AV1222&gt;=設定シート!E$85,AV1222&lt;=設定シート!G$85),AH1223*105/108,AH1223))</f>
        <v>0</v>
      </c>
      <c r="BA1223" s="465"/>
      <c r="BB1223" s="466">
        <f t="shared" ref="BB1223" si="702">IF($AL1223="賃金で算定",0,INT(AY1223*$AL1223/100))</f>
        <v>0</v>
      </c>
      <c r="BC1223" s="466">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8"/>
      <c r="P1224" s="736" t="s">
        <v>39</v>
      </c>
      <c r="Q1224" s="759"/>
      <c r="R1224" s="736" t="s">
        <v>9</v>
      </c>
      <c r="S1224" s="760"/>
      <c r="T1224" s="944" t="s">
        <v>41</v>
      </c>
      <c r="U1224" s="1043"/>
      <c r="V1224" s="945"/>
      <c r="W1224" s="946"/>
      <c r="X1224" s="946"/>
      <c r="Y1224" s="799"/>
      <c r="Z1224" s="776"/>
      <c r="AA1224" s="777"/>
      <c r="AB1224" s="777"/>
      <c r="AC1224" s="775"/>
      <c r="AD1224" s="776"/>
      <c r="AE1224" s="777"/>
      <c r="AF1224" s="777"/>
      <c r="AG1224" s="778"/>
      <c r="AH1224" s="947">
        <f>IF(V1224="賃金で算定",V1225+Z1225-AD1225,0)</f>
        <v>0</v>
      </c>
      <c r="AI1224" s="948"/>
      <c r="AJ1224" s="948"/>
      <c r="AK1224" s="949"/>
      <c r="AL1224" s="765"/>
      <c r="AM1224" s="766"/>
      <c r="AN1224" s="827"/>
      <c r="AO1224" s="828"/>
      <c r="AP1224" s="828"/>
      <c r="AQ1224" s="828"/>
      <c r="AR1224" s="828"/>
      <c r="AS1224" s="779"/>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7"/>
      <c r="AZ1224" s="768"/>
      <c r="BA1224" s="769">
        <f t="shared" ref="BA1224" si="703">AN1224</f>
        <v>0</v>
      </c>
      <c r="BB1224" s="768"/>
      <c r="BC1224" s="768"/>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8</v>
      </c>
      <c r="Q1225" s="23"/>
      <c r="R1225" s="11" t="s">
        <v>9</v>
      </c>
      <c r="S1225" s="220"/>
      <c r="T1225" s="950" t="s">
        <v>29</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90"/>
      <c r="AV1225" s="24"/>
      <c r="AW1225" s="25"/>
      <c r="AY1225" s="467">
        <f t="shared" ref="AY1225" si="704">AH1225</f>
        <v>0</v>
      </c>
      <c r="AZ1225" s="466">
        <f>IF(AV1224&lt;=設定シート!C$85,AH1225,IF(AND(AV1224&gt;=設定シート!E$85,AV1224&lt;=設定シート!G$85),AH1225*105/108,AH1225))</f>
        <v>0</v>
      </c>
      <c r="BA1225" s="465"/>
      <c r="BB1225" s="466">
        <f t="shared" ref="BB1225" si="705">IF($AL1225="賃金で算定",0,INT(AY1225*$AL1225/100))</f>
        <v>0</v>
      </c>
      <c r="BC1225" s="466">
        <f>IF(AY1225=AZ1225,BB1225,AZ1225*$AL1225/100)</f>
        <v>0</v>
      </c>
      <c r="BL1225" s="22">
        <f>IF(AY1225=AZ1225,0,1)</f>
        <v>0</v>
      </c>
      <c r="BM1225" s="22" t="str">
        <f>IF(BL1225=1,AL1225,"")</f>
        <v/>
      </c>
    </row>
    <row r="1226" spans="2:74" ht="18" customHeight="1">
      <c r="B1226" s="839" t="s">
        <v>865</v>
      </c>
      <c r="C1226" s="956"/>
      <c r="D1226" s="956"/>
      <c r="E1226" s="957"/>
      <c r="F1226" s="1037"/>
      <c r="G1226" s="965"/>
      <c r="H1226" s="965"/>
      <c r="I1226" s="965"/>
      <c r="J1226" s="965"/>
      <c r="K1226" s="965"/>
      <c r="L1226" s="965"/>
      <c r="M1226" s="965"/>
      <c r="N1226" s="966"/>
      <c r="O1226" s="839" t="s">
        <v>866</v>
      </c>
      <c r="P1226" s="956"/>
      <c r="Q1226" s="956"/>
      <c r="R1226" s="956"/>
      <c r="S1226" s="956"/>
      <c r="T1226" s="956"/>
      <c r="U1226" s="957"/>
      <c r="V1226" s="1040">
        <f>AH1226</f>
        <v>0</v>
      </c>
      <c r="W1226" s="1041"/>
      <c r="X1226" s="1041"/>
      <c r="Y1226" s="1042"/>
      <c r="Z1226" s="776"/>
      <c r="AA1226" s="777"/>
      <c r="AB1226" s="777"/>
      <c r="AC1226" s="775"/>
      <c r="AD1226" s="776"/>
      <c r="AE1226" s="777"/>
      <c r="AF1226" s="777"/>
      <c r="AG1226" s="775"/>
      <c r="AH1226" s="947">
        <f>AH1208+AH1210+AH1212+AH1214+AH1216+AH1218+AH1220+AH1222+AH1224</f>
        <v>0</v>
      </c>
      <c r="AI1226" s="948"/>
      <c r="AJ1226" s="948"/>
      <c r="AK1226" s="949"/>
      <c r="AL1226" s="743"/>
      <c r="AM1226" s="745"/>
      <c r="AN1226" s="947">
        <f>AN1208+AN1210+AN1212+AN1214+AN1216+AN1218+AN1220+AN1222+AN1224</f>
        <v>0</v>
      </c>
      <c r="AO1226" s="948"/>
      <c r="AP1226" s="948"/>
      <c r="AQ1226" s="948"/>
      <c r="AR1226" s="948"/>
      <c r="AS1226" s="779"/>
      <c r="AY1226" s="767"/>
      <c r="AZ1226" s="784"/>
      <c r="BA1226" s="785">
        <f>BA1208+BA1210+BA1212+BA1214+BA1216+BA1218+BA1220+BA1222+BA1224</f>
        <v>0</v>
      </c>
      <c r="BB1226" s="769">
        <f>BB1209+BB1211+BB1213+BB1215+BB1217+BB1219+BB1221+BB1223+BB1225</f>
        <v>0</v>
      </c>
      <c r="BC1226" s="769">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7"/>
      <c r="AM1227" s="748"/>
      <c r="AN1227" s="951">
        <f>BB1227</f>
        <v>0</v>
      </c>
      <c r="AO1227" s="930"/>
      <c r="AP1227" s="930"/>
      <c r="AQ1227" s="930"/>
      <c r="AR1227" s="930"/>
      <c r="AS1227" s="800"/>
      <c r="AY1227" s="786">
        <f>AY1209+AY1211+AY1213+AY1215+AY1217+AY1219+AY1221+AY1223+AY1225</f>
        <v>0</v>
      </c>
      <c r="AZ1227" s="787"/>
      <c r="BA1227" s="787"/>
      <c r="BB1227" s="788">
        <f>BB1226</f>
        <v>0</v>
      </c>
      <c r="BC1227" s="789"/>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91"/>
      <c r="AM1228" s="692"/>
      <c r="AN1228" s="934">
        <f>BC1228</f>
        <v>0</v>
      </c>
      <c r="AO1228" s="935"/>
      <c r="AP1228" s="935"/>
      <c r="AQ1228" s="935"/>
      <c r="AR1228" s="935"/>
      <c r="AS1228" s="690"/>
      <c r="AU1228" s="222"/>
      <c r="AY1228" s="469"/>
      <c r="AZ1228" s="470">
        <f>IF(AZ1209+AZ1211+AZ1213+AZ1215+AZ1217+AZ1219+AZ1221+AZ1223+AZ1225=AY1227,0,ROUNDDOWN(AZ1209+AZ1211+AZ1213+AZ1215+AZ1217+AZ1219+AZ1221+AZ1223+AZ1225,0))</f>
        <v>0</v>
      </c>
      <c r="BA1228" s="468"/>
      <c r="BB1228" s="468"/>
      <c r="BC1228" s="470">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sheetProtection selectLockedCells="1" selectUn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16383" man="1"/>
    <brk id="82" max="16383" man="1"/>
    <brk id="123" max="16383" man="1"/>
    <brk id="164" max="16383" man="1"/>
    <brk id="205" max="16383" man="1"/>
    <brk id="246" max="16383" man="1"/>
    <brk id="287" max="16383" man="1"/>
    <brk id="328" max="16383" man="1"/>
    <brk id="369" max="16383" man="1"/>
    <brk id="410" max="16383" man="1"/>
    <brk id="451" max="16383" man="1"/>
    <brk id="492" max="16383" man="1"/>
    <brk id="533" max="16383" man="1"/>
    <brk id="574" max="16383" man="1"/>
    <brk id="615" max="16383" man="1"/>
    <brk id="656" max="16383" man="1"/>
    <brk id="697" max="16383" man="1"/>
    <brk id="738" max="16383" man="1"/>
    <brk id="779" max="16383" man="1"/>
    <brk id="820" max="16383" man="1"/>
    <brk id="861" max="16383" man="1"/>
    <brk id="902" max="16383" man="1"/>
    <brk id="943" max="16383" man="1"/>
    <brk id="984" max="16383" man="1"/>
    <brk id="1025" max="16383" man="1"/>
    <brk id="1066" max="16383" man="1"/>
    <brk id="1107" max="16383" man="1"/>
    <brk id="1148" max="16383" man="1"/>
    <brk id="1189"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17</v>
      </c>
      <c r="U4" s="6" t="s">
        <v>860</v>
      </c>
      <c r="V4" s="4"/>
      <c r="W4" s="4"/>
      <c r="X4" s="4"/>
      <c r="Y4" s="4"/>
      <c r="AC4" s="9"/>
    </row>
    <row r="5" spans="1:45" ht="13.15" customHeight="1">
      <c r="M5" s="7"/>
      <c r="N5" s="833" t="s">
        <v>49</v>
      </c>
      <c r="O5" s="833"/>
      <c r="P5" s="833"/>
      <c r="Q5" s="833"/>
      <c r="R5" s="833"/>
      <c r="S5" s="833"/>
      <c r="T5" s="833"/>
      <c r="U5" s="833"/>
      <c r="V5" s="833"/>
      <c r="W5" s="833"/>
      <c r="X5" s="833"/>
      <c r="Y5" s="833"/>
      <c r="Z5" s="833"/>
      <c r="AA5" s="833"/>
      <c r="AB5" s="833"/>
      <c r="AC5" s="833"/>
      <c r="AD5" s="833"/>
      <c r="AE5" s="833"/>
      <c r="AF5" s="7"/>
      <c r="AM5" s="821" t="s">
        <v>740</v>
      </c>
      <c r="AN5" s="1055"/>
      <c r="AO5" s="1055"/>
      <c r="AP5" s="1056"/>
    </row>
    <row r="6" spans="1:45" ht="13.15"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8"/>
      <c r="AN7" s="728"/>
    </row>
    <row r="8" spans="1:45" ht="6" customHeight="1"/>
    <row r="9" spans="1:45" ht="12" customHeight="1">
      <c r="B9" s="835" t="s">
        <v>10</v>
      </c>
      <c r="C9" s="836"/>
      <c r="D9" s="836"/>
      <c r="E9" s="836"/>
      <c r="F9" s="836"/>
      <c r="G9" s="836"/>
      <c r="H9" s="836"/>
      <c r="I9" s="837"/>
      <c r="J9" s="840" t="s">
        <v>18</v>
      </c>
      <c r="K9" s="840"/>
      <c r="L9" s="729" t="s">
        <v>11</v>
      </c>
      <c r="M9" s="840" t="s">
        <v>19</v>
      </c>
      <c r="N9" s="840"/>
      <c r="O9" s="841" t="s">
        <v>20</v>
      </c>
      <c r="P9" s="840"/>
      <c r="Q9" s="840"/>
      <c r="R9" s="840"/>
      <c r="S9" s="840"/>
      <c r="T9" s="840"/>
      <c r="U9" s="840" t="s">
        <v>21</v>
      </c>
      <c r="V9" s="840"/>
      <c r="W9" s="840"/>
      <c r="AL9" s="981">
        <f>'報告書（事業主控）'!AL9</f>
        <v>0</v>
      </c>
      <c r="AM9" s="1112"/>
      <c r="AN9" s="914" t="s">
        <v>12</v>
      </c>
      <c r="AO9" s="914"/>
      <c r="AP9" s="843">
        <f>'報告書（事業主控）'!AP9</f>
        <v>1</v>
      </c>
      <c r="AQ9" s="843"/>
      <c r="AR9" s="914" t="s">
        <v>13</v>
      </c>
      <c r="AS9" s="917"/>
    </row>
    <row r="10" spans="1:45" ht="13.9"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22</v>
      </c>
      <c r="C13" s="891"/>
      <c r="D13" s="891"/>
      <c r="E13" s="891"/>
      <c r="F13" s="891"/>
      <c r="G13" s="891"/>
      <c r="H13" s="891"/>
      <c r="I13" s="892"/>
      <c r="J13" s="890" t="s">
        <v>14</v>
      </c>
      <c r="K13" s="891"/>
      <c r="L13" s="891"/>
      <c r="M13" s="891"/>
      <c r="N13" s="899"/>
      <c r="O13" s="902" t="s">
        <v>23</v>
      </c>
      <c r="P13" s="891"/>
      <c r="Q13" s="891"/>
      <c r="R13" s="891"/>
      <c r="S13" s="891"/>
      <c r="T13" s="891"/>
      <c r="U13" s="892"/>
      <c r="V13" s="730" t="s">
        <v>861</v>
      </c>
      <c r="W13" s="731"/>
      <c r="X13" s="731"/>
      <c r="Y13" s="905" t="s">
        <v>862</v>
      </c>
      <c r="Z13" s="905"/>
      <c r="AA13" s="905"/>
      <c r="AB13" s="905"/>
      <c r="AC13" s="905"/>
      <c r="AD13" s="905"/>
      <c r="AE13" s="905"/>
      <c r="AF13" s="905"/>
      <c r="AG13" s="905"/>
      <c r="AH13" s="905"/>
      <c r="AI13" s="731"/>
      <c r="AJ13" s="731"/>
      <c r="AK13" s="732"/>
      <c r="AL13" s="733" t="s">
        <v>863</v>
      </c>
      <c r="AM13" s="734"/>
      <c r="AN13" s="906" t="s">
        <v>864</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15</v>
      </c>
      <c r="W14" s="853"/>
      <c r="X14" s="853"/>
      <c r="Y14" s="854"/>
      <c r="Z14" s="858" t="s">
        <v>24</v>
      </c>
      <c r="AA14" s="859"/>
      <c r="AB14" s="859"/>
      <c r="AC14" s="860"/>
      <c r="AD14" s="864" t="s">
        <v>25</v>
      </c>
      <c r="AE14" s="865"/>
      <c r="AF14" s="865"/>
      <c r="AG14" s="866"/>
      <c r="AH14" s="1098" t="s">
        <v>174</v>
      </c>
      <c r="AI14" s="914"/>
      <c r="AJ14" s="914"/>
      <c r="AK14" s="917"/>
      <c r="AL14" s="876" t="s">
        <v>26</v>
      </c>
      <c r="AM14" s="877"/>
      <c r="AN14" s="880" t="s">
        <v>27</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5">
        <f>'報告書（事業主控）'!O16</f>
        <v>4</v>
      </c>
      <c r="P16" s="736" t="s">
        <v>8</v>
      </c>
      <c r="Q16" s="735">
        <f>'報告書（事業主控）'!Q16</f>
        <v>4</v>
      </c>
      <c r="R16" s="736" t="s">
        <v>9</v>
      </c>
      <c r="S16" s="735">
        <f>'報告書（事業主控）'!S16</f>
        <v>0</v>
      </c>
      <c r="T16" s="944" t="s">
        <v>28</v>
      </c>
      <c r="U16" s="944"/>
      <c r="V16" s="1071">
        <f>'報告書（事業主控）'!V16:X16</f>
        <v>0</v>
      </c>
      <c r="W16" s="1072"/>
      <c r="X16" s="1072"/>
      <c r="Y16" s="737" t="s">
        <v>16</v>
      </c>
      <c r="Z16" s="738"/>
      <c r="AA16" s="739"/>
      <c r="AB16" s="739"/>
      <c r="AC16" s="737" t="s">
        <v>16</v>
      </c>
      <c r="AD16" s="738"/>
      <c r="AE16" s="739"/>
      <c r="AF16" s="739"/>
      <c r="AG16" s="740" t="s">
        <v>16</v>
      </c>
      <c r="AH16" s="1095">
        <f>'報告書（事業主控）'!AH16</f>
        <v>0</v>
      </c>
      <c r="AI16" s="1096"/>
      <c r="AJ16" s="1096"/>
      <c r="AK16" s="1097"/>
      <c r="AL16" s="738"/>
      <c r="AM16" s="741"/>
      <c r="AN16" s="1068">
        <f>'報告書（事業主控）'!AN16</f>
        <v>0</v>
      </c>
      <c r="AO16" s="1069"/>
      <c r="AP16" s="1069"/>
      <c r="AQ16" s="1069"/>
      <c r="AR16" s="1069"/>
      <c r="AS16" s="740" t="s">
        <v>16</v>
      </c>
    </row>
    <row r="17" spans="2:45" ht="18" customHeight="1">
      <c r="B17" s="1117"/>
      <c r="C17" s="1118"/>
      <c r="D17" s="1118"/>
      <c r="E17" s="1118"/>
      <c r="F17" s="1118"/>
      <c r="G17" s="1118"/>
      <c r="H17" s="1118"/>
      <c r="I17" s="1119"/>
      <c r="J17" s="1117"/>
      <c r="K17" s="1118"/>
      <c r="L17" s="1118"/>
      <c r="M17" s="1118"/>
      <c r="N17" s="1120"/>
      <c r="O17" s="32">
        <f>'報告書（事業主控）'!O17</f>
        <v>0</v>
      </c>
      <c r="P17" s="11" t="s">
        <v>8</v>
      </c>
      <c r="Q17" s="32">
        <f>'報告書（事業主控）'!Q17</f>
        <v>0</v>
      </c>
      <c r="R17" s="11" t="s">
        <v>9</v>
      </c>
      <c r="S17" s="32">
        <f>'報告書（事業主控）'!S17</f>
        <v>0</v>
      </c>
      <c r="T17" s="950" t="s">
        <v>29</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2"/>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5">
        <f>'報告書（事業主控）'!O18</f>
        <v>0</v>
      </c>
      <c r="P18" s="736" t="s">
        <v>8</v>
      </c>
      <c r="Q18" s="735">
        <f>'報告書（事業主控）'!Q18</f>
        <v>0</v>
      </c>
      <c r="R18" s="736" t="s">
        <v>9</v>
      </c>
      <c r="S18" s="735">
        <f>'報告書（事業主控）'!S18</f>
        <v>0</v>
      </c>
      <c r="T18" s="944" t="s">
        <v>28</v>
      </c>
      <c r="U18" s="944"/>
      <c r="V18" s="1071">
        <f>'報告書（事業主控）'!V18:X18</f>
        <v>0</v>
      </c>
      <c r="W18" s="1072"/>
      <c r="X18" s="1072"/>
      <c r="Y18" s="742"/>
      <c r="Z18" s="743"/>
      <c r="AA18" s="744"/>
      <c r="AB18" s="744"/>
      <c r="AC18" s="742"/>
      <c r="AD18" s="743"/>
      <c r="AE18" s="744"/>
      <c r="AF18" s="744"/>
      <c r="AG18" s="742"/>
      <c r="AH18" s="1068">
        <f>'報告書（事業主控）'!AH18</f>
        <v>0</v>
      </c>
      <c r="AI18" s="1069"/>
      <c r="AJ18" s="1069"/>
      <c r="AK18" s="1070"/>
      <c r="AL18" s="743"/>
      <c r="AM18" s="745"/>
      <c r="AN18" s="1068">
        <f>'報告書（事業主控）'!AN18</f>
        <v>0</v>
      </c>
      <c r="AO18" s="1069"/>
      <c r="AP18" s="1069"/>
      <c r="AQ18" s="1069"/>
      <c r="AR18" s="1069"/>
      <c r="AS18" s="746"/>
    </row>
    <row r="19" spans="2:45" ht="18" customHeight="1">
      <c r="B19" s="1117"/>
      <c r="C19" s="1118"/>
      <c r="D19" s="1118"/>
      <c r="E19" s="1118"/>
      <c r="F19" s="1118"/>
      <c r="G19" s="1118"/>
      <c r="H19" s="1118"/>
      <c r="I19" s="1119"/>
      <c r="J19" s="1117"/>
      <c r="K19" s="1118"/>
      <c r="L19" s="1118"/>
      <c r="M19" s="1118"/>
      <c r="N19" s="1120"/>
      <c r="O19" s="32">
        <f>'報告書（事業主控）'!O19</f>
        <v>0</v>
      </c>
      <c r="P19" s="11" t="s">
        <v>8</v>
      </c>
      <c r="Q19" s="32">
        <f>'報告書（事業主控）'!Q19</f>
        <v>0</v>
      </c>
      <c r="R19" s="11" t="s">
        <v>9</v>
      </c>
      <c r="S19" s="32">
        <f>'報告書（事業主控）'!S19</f>
        <v>0</v>
      </c>
      <c r="T19" s="950" t="s">
        <v>29</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2"/>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5">
        <f>'報告書（事業主控）'!O20</f>
        <v>0</v>
      </c>
      <c r="P20" s="736" t="s">
        <v>39</v>
      </c>
      <c r="Q20" s="735">
        <f>'報告書（事業主控）'!Q20</f>
        <v>0</v>
      </c>
      <c r="R20" s="736" t="s">
        <v>40</v>
      </c>
      <c r="S20" s="735">
        <f>'報告書（事業主控）'!S20</f>
        <v>0</v>
      </c>
      <c r="T20" s="944" t="s">
        <v>41</v>
      </c>
      <c r="U20" s="944"/>
      <c r="V20" s="1071">
        <f>'報告書（事業主控）'!V20:X20</f>
        <v>0</v>
      </c>
      <c r="W20" s="1072"/>
      <c r="X20" s="1072"/>
      <c r="Y20" s="742"/>
      <c r="Z20" s="743"/>
      <c r="AA20" s="744"/>
      <c r="AB20" s="744"/>
      <c r="AC20" s="742"/>
      <c r="AD20" s="743"/>
      <c r="AE20" s="744"/>
      <c r="AF20" s="744"/>
      <c r="AG20" s="742"/>
      <c r="AH20" s="1068">
        <f>'報告書（事業主控）'!AH20</f>
        <v>0</v>
      </c>
      <c r="AI20" s="1069"/>
      <c r="AJ20" s="1069"/>
      <c r="AK20" s="1070"/>
      <c r="AL20" s="743"/>
      <c r="AM20" s="745"/>
      <c r="AN20" s="1068">
        <f>'報告書（事業主控）'!AN20</f>
        <v>0</v>
      </c>
      <c r="AO20" s="1069"/>
      <c r="AP20" s="1069"/>
      <c r="AQ20" s="1069"/>
      <c r="AR20" s="1069"/>
      <c r="AS20" s="746"/>
    </row>
    <row r="21" spans="2:45" ht="18" customHeight="1">
      <c r="B21" s="1085"/>
      <c r="C21" s="1086"/>
      <c r="D21" s="1086"/>
      <c r="E21" s="1086"/>
      <c r="F21" s="1086"/>
      <c r="G21" s="1086"/>
      <c r="H21" s="1086"/>
      <c r="I21" s="1087"/>
      <c r="J21" s="1085"/>
      <c r="K21" s="1086"/>
      <c r="L21" s="1086"/>
      <c r="M21" s="1086"/>
      <c r="N21" s="1089"/>
      <c r="O21" s="33">
        <f>'報告書（事業主控）'!O21</f>
        <v>0</v>
      </c>
      <c r="P21" s="689" t="s">
        <v>39</v>
      </c>
      <c r="Q21" s="33">
        <f>'報告書（事業主控）'!Q21</f>
        <v>0</v>
      </c>
      <c r="R21" s="689" t="s">
        <v>40</v>
      </c>
      <c r="S21" s="33">
        <f>'報告書（事業主控）'!S21</f>
        <v>0</v>
      </c>
      <c r="T21" s="1090" t="s">
        <v>42</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2"/>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39</v>
      </c>
      <c r="Q22" s="32">
        <f>'報告書（事業主控）'!Q22</f>
        <v>0</v>
      </c>
      <c r="R22" s="11" t="s">
        <v>40</v>
      </c>
      <c r="S22" s="32">
        <f>'報告書（事業主控）'!S22</f>
        <v>0</v>
      </c>
      <c r="T22" s="950" t="s">
        <v>41</v>
      </c>
      <c r="U22" s="950"/>
      <c r="V22" s="1071">
        <f>'報告書（事業主控）'!V22:X22</f>
        <v>0</v>
      </c>
      <c r="W22" s="1072"/>
      <c r="X22" s="1072"/>
      <c r="Y22" s="31"/>
      <c r="Z22" s="747"/>
      <c r="AA22" s="693"/>
      <c r="AB22" s="693"/>
      <c r="AC22" s="31"/>
      <c r="AD22" s="747"/>
      <c r="AE22" s="693"/>
      <c r="AF22" s="693"/>
      <c r="AG22" s="31"/>
      <c r="AH22" s="1068">
        <f>'報告書（事業主控）'!AH22</f>
        <v>0</v>
      </c>
      <c r="AI22" s="1069"/>
      <c r="AJ22" s="1069"/>
      <c r="AK22" s="1070"/>
      <c r="AL22" s="747"/>
      <c r="AM22" s="748"/>
      <c r="AN22" s="1068">
        <f>'報告書（事業主控）'!AN22</f>
        <v>0</v>
      </c>
      <c r="AO22" s="1069"/>
      <c r="AP22" s="1069"/>
      <c r="AQ22" s="1069"/>
      <c r="AR22" s="1069"/>
      <c r="AS22" s="746"/>
    </row>
    <row r="23" spans="2:45" ht="18" customHeight="1">
      <c r="B23" s="1085"/>
      <c r="C23" s="1086"/>
      <c r="D23" s="1086"/>
      <c r="E23" s="1086"/>
      <c r="F23" s="1086"/>
      <c r="G23" s="1086"/>
      <c r="H23" s="1086"/>
      <c r="I23" s="1087"/>
      <c r="J23" s="1085"/>
      <c r="K23" s="1086"/>
      <c r="L23" s="1086"/>
      <c r="M23" s="1086"/>
      <c r="N23" s="1089"/>
      <c r="O23" s="33">
        <f>'報告書（事業主控）'!O23</f>
        <v>0</v>
      </c>
      <c r="P23" s="689" t="s">
        <v>39</v>
      </c>
      <c r="Q23" s="33">
        <f>'報告書（事業主控）'!Q23</f>
        <v>0</v>
      </c>
      <c r="R23" s="689" t="s">
        <v>40</v>
      </c>
      <c r="S23" s="33">
        <f>'報告書（事業主控）'!S23</f>
        <v>0</v>
      </c>
      <c r="T23" s="1090" t="s">
        <v>42</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2"/>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39</v>
      </c>
      <c r="Q24" s="32">
        <f>'報告書（事業主控）'!Q24</f>
        <v>0</v>
      </c>
      <c r="R24" s="11" t="s">
        <v>40</v>
      </c>
      <c r="S24" s="32">
        <f>'報告書（事業主控）'!S24</f>
        <v>0</v>
      </c>
      <c r="T24" s="950" t="s">
        <v>41</v>
      </c>
      <c r="U24" s="950"/>
      <c r="V24" s="1071">
        <f>'報告書（事業主控）'!V24:X24</f>
        <v>0</v>
      </c>
      <c r="W24" s="1072"/>
      <c r="X24" s="1072"/>
      <c r="Y24" s="742"/>
      <c r="Z24" s="743"/>
      <c r="AA24" s="744"/>
      <c r="AB24" s="744"/>
      <c r="AC24" s="742"/>
      <c r="AD24" s="743"/>
      <c r="AE24" s="744"/>
      <c r="AF24" s="744"/>
      <c r="AG24" s="742"/>
      <c r="AH24" s="1068">
        <f>'報告書（事業主控）'!AH24</f>
        <v>0</v>
      </c>
      <c r="AI24" s="1069"/>
      <c r="AJ24" s="1069"/>
      <c r="AK24" s="1070"/>
      <c r="AL24" s="747"/>
      <c r="AM24" s="748"/>
      <c r="AN24" s="1068">
        <f>'報告書（事業主控）'!AN24</f>
        <v>0</v>
      </c>
      <c r="AO24" s="1069"/>
      <c r="AP24" s="1069"/>
      <c r="AQ24" s="1069"/>
      <c r="AR24" s="1069"/>
      <c r="AS24" s="746"/>
    </row>
    <row r="25" spans="2:45" ht="18" customHeight="1">
      <c r="B25" s="1085"/>
      <c r="C25" s="1086"/>
      <c r="D25" s="1086"/>
      <c r="E25" s="1086"/>
      <c r="F25" s="1086"/>
      <c r="G25" s="1086"/>
      <c r="H25" s="1086"/>
      <c r="I25" s="1087"/>
      <c r="J25" s="1085"/>
      <c r="K25" s="1086"/>
      <c r="L25" s="1086"/>
      <c r="M25" s="1086"/>
      <c r="N25" s="1089"/>
      <c r="O25" s="33">
        <f>'報告書（事業主控）'!O25</f>
        <v>0</v>
      </c>
      <c r="P25" s="689" t="s">
        <v>39</v>
      </c>
      <c r="Q25" s="33">
        <f>'報告書（事業主控）'!Q25</f>
        <v>0</v>
      </c>
      <c r="R25" s="689" t="s">
        <v>40</v>
      </c>
      <c r="S25" s="33">
        <f>'報告書（事業主控）'!S25</f>
        <v>0</v>
      </c>
      <c r="T25" s="1090" t="s">
        <v>42</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2"/>
    </row>
    <row r="26" spans="2:45" ht="18" customHeight="1">
      <c r="B26" s="839" t="s">
        <v>865</v>
      </c>
      <c r="C26" s="956"/>
      <c r="D26" s="956"/>
      <c r="E26" s="957"/>
      <c r="F26" s="1073" t="str">
        <f>'報告書（事業主控）'!F26</f>
        <v>35 建築事業
（既設建築物設備工事業を除く）</v>
      </c>
      <c r="G26" s="1074"/>
      <c r="H26" s="1074"/>
      <c r="I26" s="1074"/>
      <c r="J26" s="1074"/>
      <c r="K26" s="1074"/>
      <c r="L26" s="1074"/>
      <c r="M26" s="1074"/>
      <c r="N26" s="1075"/>
      <c r="O26" s="839" t="s">
        <v>866</v>
      </c>
      <c r="P26" s="956"/>
      <c r="Q26" s="956"/>
      <c r="R26" s="956"/>
      <c r="S26" s="956"/>
      <c r="T26" s="956"/>
      <c r="U26" s="957"/>
      <c r="V26" s="1068">
        <f>'報告書（事業主控）'!V26</f>
        <v>0</v>
      </c>
      <c r="W26" s="1069"/>
      <c r="X26" s="1069"/>
      <c r="Y26" s="1070"/>
      <c r="Z26" s="743"/>
      <c r="AA26" s="744"/>
      <c r="AB26" s="744"/>
      <c r="AC26" s="742"/>
      <c r="AD26" s="743"/>
      <c r="AE26" s="744"/>
      <c r="AF26" s="744"/>
      <c r="AG26" s="742"/>
      <c r="AH26" s="1068">
        <f>'報告書（事業主控）'!AH26</f>
        <v>0</v>
      </c>
      <c r="AI26" s="1069"/>
      <c r="AJ26" s="1069"/>
      <c r="AK26" s="1070"/>
      <c r="AL26" s="743"/>
      <c r="AM26" s="745"/>
      <c r="AN26" s="1068">
        <f>'報告書（事業主控）'!AN26</f>
        <v>0</v>
      </c>
      <c r="AO26" s="1069"/>
      <c r="AP26" s="1069"/>
      <c r="AQ26" s="1069"/>
      <c r="AR26" s="1069"/>
      <c r="AS26" s="746"/>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7"/>
      <c r="AM27" s="748"/>
      <c r="AN27" s="951">
        <f>'報告書（事業主控）'!AN27</f>
        <v>0</v>
      </c>
      <c r="AO27" s="954"/>
      <c r="AP27" s="954"/>
      <c r="AQ27" s="954"/>
      <c r="AR27" s="954"/>
      <c r="AS27" s="749"/>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91"/>
      <c r="AM28" s="692"/>
      <c r="AN28" s="1061">
        <f>'報告書（事業主控）'!AN28</f>
        <v>0</v>
      </c>
      <c r="AO28" s="1062"/>
      <c r="AP28" s="1062"/>
      <c r="AQ28" s="1062"/>
      <c r="AR28" s="1062"/>
      <c r="AS28" s="692"/>
    </row>
    <row r="29" spans="2:45" ht="15.75" customHeight="1">
      <c r="D29" s="2" t="s">
        <v>30</v>
      </c>
      <c r="AN29" s="1060">
        <f>'報告書（事業主控）'!AN29:AR29</f>
        <v>0</v>
      </c>
      <c r="AO29" s="1060"/>
      <c r="AP29" s="1060"/>
      <c r="AQ29" s="1060"/>
      <c r="AR29" s="1060"/>
    </row>
    <row r="30" spans="2:45" ht="15" customHeight="1">
      <c r="AG30" s="9"/>
      <c r="AI30" s="10" t="s">
        <v>867</v>
      </c>
      <c r="AJ30" s="1121">
        <f>'報告書（事業主控）'!AJ30</f>
        <v>0</v>
      </c>
      <c r="AK30" s="1121"/>
      <c r="AL30" s="1121"/>
      <c r="AM30" s="950" t="s">
        <v>838</v>
      </c>
      <c r="AN30" s="950"/>
      <c r="AO30" s="1126">
        <f>'報告書（事業主控）'!AO30</f>
        <v>0</v>
      </c>
      <c r="AP30" s="1126"/>
      <c r="AQ30" s="1126"/>
      <c r="AR30" s="694"/>
      <c r="AS30" s="11" t="s">
        <v>839</v>
      </c>
    </row>
    <row r="31" spans="2:45" ht="15" customHeight="1">
      <c r="D31" s="847">
        <f>'報告書（事業主控）'!D31</f>
        <v>5</v>
      </c>
      <c r="E31" s="847"/>
      <c r="F31" s="12" t="s">
        <v>8</v>
      </c>
      <c r="G31" s="847">
        <f>'報告書（事業主控）'!G31</f>
        <v>4</v>
      </c>
      <c r="H31" s="847"/>
      <c r="I31" s="12" t="s">
        <v>9</v>
      </c>
      <c r="J31" s="847">
        <f>'報告書（事業主控）'!J31</f>
        <v>1</v>
      </c>
      <c r="K31" s="847"/>
      <c r="L31" s="12" t="s">
        <v>31</v>
      </c>
      <c r="AG31" s="13"/>
      <c r="AI31" s="10" t="s">
        <v>868</v>
      </c>
      <c r="AJ31" s="1103">
        <f>'報告書（事業主控）'!AJ31</f>
        <v>0</v>
      </c>
      <c r="AK31" s="1104"/>
      <c r="AL31" s="11" t="s">
        <v>869</v>
      </c>
      <c r="AM31" s="1121">
        <f>'報告書（事業主控）'!AM31</f>
        <v>0</v>
      </c>
      <c r="AN31" s="1121"/>
      <c r="AO31" s="11" t="s">
        <v>838</v>
      </c>
      <c r="AP31" s="1126">
        <f>'報告書（事業主控）'!AP31</f>
        <v>0</v>
      </c>
      <c r="AQ31" s="1126"/>
      <c r="AR31" s="694"/>
      <c r="AS31" s="11" t="s">
        <v>839</v>
      </c>
    </row>
    <row r="32" spans="2:45" ht="18" customHeight="1">
      <c r="D32" s="9"/>
      <c r="E32" s="9"/>
      <c r="F32" s="9"/>
      <c r="G32" s="9"/>
      <c r="AA32" s="973" t="s">
        <v>32</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33</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f>'報告書（事業主控）'!D34</f>
        <v>0</v>
      </c>
      <c r="E34" s="847"/>
      <c r="F34" s="847"/>
      <c r="G34" s="847"/>
      <c r="H34" s="12" t="s">
        <v>34</v>
      </c>
      <c r="I34" s="12"/>
      <c r="J34" s="12"/>
      <c r="K34" s="12"/>
      <c r="L34" s="12"/>
      <c r="M34" s="12"/>
      <c r="N34" s="12"/>
      <c r="O34" s="12"/>
      <c r="P34" s="12"/>
      <c r="Q34" s="12"/>
      <c r="R34" s="15"/>
      <c r="S34" s="12"/>
      <c r="Y34" s="9"/>
      <c r="Z34" s="9"/>
      <c r="AA34" s="973" t="s">
        <v>35</v>
      </c>
      <c r="AB34" s="973"/>
      <c r="AC34" s="1133">
        <f>'報告書（事業主控）'!AC34</f>
        <v>0</v>
      </c>
      <c r="AD34" s="1133"/>
      <c r="AE34" s="1133"/>
      <c r="AF34" s="1133"/>
      <c r="AG34" s="1133"/>
      <c r="AH34" s="1133"/>
      <c r="AI34" s="1133"/>
      <c r="AJ34" s="1133"/>
      <c r="AK34" s="1133"/>
      <c r="AL34" s="1133"/>
      <c r="AM34" s="1133"/>
      <c r="AN34" s="1133"/>
      <c r="AO34" s="34"/>
      <c r="AP34" s="34"/>
      <c r="AQ34" s="34"/>
      <c r="AR34" s="34"/>
      <c r="AS34" s="689"/>
    </row>
    <row r="35" spans="2:45" ht="15" customHeight="1">
      <c r="AC35" s="2"/>
      <c r="AD35" s="3" t="s">
        <v>870</v>
      </c>
    </row>
    <row r="36" spans="2:45" ht="16.149999999999999" customHeight="1">
      <c r="D36" s="16" t="s">
        <v>36</v>
      </c>
      <c r="E36" s="16"/>
      <c r="F36" s="2"/>
      <c r="G36" s="2"/>
      <c r="H36" s="2"/>
      <c r="I36" s="2"/>
      <c r="J36" s="2"/>
      <c r="K36" s="2"/>
      <c r="L36" s="2"/>
      <c r="M36" s="2"/>
      <c r="N36" s="2"/>
      <c r="O36" s="2"/>
      <c r="P36" s="2"/>
      <c r="Q36" s="2"/>
      <c r="R36" s="2"/>
      <c r="S36" s="2"/>
      <c r="T36" s="2"/>
      <c r="U36" s="2"/>
      <c r="V36" s="2"/>
      <c r="W36" s="2"/>
      <c r="X36" s="2"/>
      <c r="AA36" s="985" t="s">
        <v>37</v>
      </c>
      <c r="AB36" s="986"/>
      <c r="AC36" s="991" t="s">
        <v>871</v>
      </c>
      <c r="AD36" s="992"/>
      <c r="AE36" s="992"/>
      <c r="AF36" s="992"/>
      <c r="AG36" s="992"/>
      <c r="AH36" s="993"/>
      <c r="AI36" s="17"/>
      <c r="AJ36" s="997" t="s">
        <v>872</v>
      </c>
      <c r="AK36" s="997"/>
      <c r="AL36" s="997"/>
      <c r="AM36" s="997"/>
      <c r="AN36" s="997"/>
      <c r="AO36" s="20"/>
      <c r="AP36" s="999" t="s">
        <v>873</v>
      </c>
      <c r="AQ36" s="1000"/>
      <c r="AR36" s="1000"/>
      <c r="AS36" s="1001"/>
    </row>
    <row r="37" spans="2:45" ht="16.149999999999999" customHeight="1">
      <c r="D37" s="750" t="s">
        <v>874</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149999999999999" customHeight="1">
      <c r="D38" s="16" t="s">
        <v>875</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8"/>
      <c r="AD40" s="698"/>
      <c r="AE40" s="698"/>
      <c r="AF40" s="698"/>
      <c r="AG40" s="698"/>
      <c r="AH40" s="698"/>
      <c r="AI40" s="698"/>
      <c r="AJ40" s="698"/>
      <c r="AK40" s="698"/>
      <c r="AL40" s="698"/>
      <c r="AM40" s="698"/>
      <c r="AN40" s="698"/>
      <c r="AO40" s="11"/>
      <c r="AP40" s="698"/>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43</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740</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8"/>
      <c r="AO51" s="728"/>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10</v>
      </c>
      <c r="C53" s="836"/>
      <c r="D53" s="836"/>
      <c r="E53" s="836"/>
      <c r="F53" s="836"/>
      <c r="G53" s="836"/>
      <c r="H53" s="836"/>
      <c r="I53" s="836"/>
      <c r="J53" s="840" t="s">
        <v>18</v>
      </c>
      <c r="K53" s="840"/>
      <c r="L53" s="729" t="s">
        <v>11</v>
      </c>
      <c r="M53" s="840" t="s">
        <v>19</v>
      </c>
      <c r="N53" s="840"/>
      <c r="O53" s="841" t="s">
        <v>20</v>
      </c>
      <c r="P53" s="840"/>
      <c r="Q53" s="840"/>
      <c r="R53" s="840"/>
      <c r="S53" s="840"/>
      <c r="T53" s="840"/>
      <c r="U53" s="840" t="s">
        <v>21</v>
      </c>
      <c r="V53" s="840"/>
      <c r="W53" s="840"/>
      <c r="AD53" s="11"/>
      <c r="AE53" s="11"/>
      <c r="AF53" s="11"/>
      <c r="AG53" s="11"/>
      <c r="AH53" s="11"/>
      <c r="AI53" s="11"/>
      <c r="AJ53" s="11"/>
      <c r="AL53" s="981">
        <f>$AL$9</f>
        <v>0</v>
      </c>
      <c r="AM53" s="843"/>
      <c r="AN53" s="914" t="s">
        <v>12</v>
      </c>
      <c r="AO53" s="914"/>
      <c r="AP53" s="843">
        <v>2</v>
      </c>
      <c r="AQ53" s="843"/>
      <c r="AR53" s="914" t="s">
        <v>13</v>
      </c>
      <c r="AS53" s="917"/>
    </row>
    <row r="54" spans="2:45"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44</v>
      </c>
      <c r="C57" s="891"/>
      <c r="D57" s="891"/>
      <c r="E57" s="891"/>
      <c r="F57" s="891"/>
      <c r="G57" s="891"/>
      <c r="H57" s="891"/>
      <c r="I57" s="892"/>
      <c r="J57" s="890" t="s">
        <v>14</v>
      </c>
      <c r="K57" s="891"/>
      <c r="L57" s="891"/>
      <c r="M57" s="891"/>
      <c r="N57" s="899"/>
      <c r="O57" s="902" t="s">
        <v>45</v>
      </c>
      <c r="P57" s="891"/>
      <c r="Q57" s="891"/>
      <c r="R57" s="891"/>
      <c r="S57" s="891"/>
      <c r="T57" s="891"/>
      <c r="U57" s="892"/>
      <c r="V57" s="730" t="s">
        <v>876</v>
      </c>
      <c r="W57" s="731"/>
      <c r="X57" s="731"/>
      <c r="Y57" s="905" t="s">
        <v>877</v>
      </c>
      <c r="Z57" s="905"/>
      <c r="AA57" s="905"/>
      <c r="AB57" s="905"/>
      <c r="AC57" s="905"/>
      <c r="AD57" s="905"/>
      <c r="AE57" s="905"/>
      <c r="AF57" s="905"/>
      <c r="AG57" s="905"/>
      <c r="AH57" s="905"/>
      <c r="AI57" s="731"/>
      <c r="AJ57" s="731"/>
      <c r="AK57" s="732"/>
      <c r="AL57" s="1034" t="s">
        <v>836</v>
      </c>
      <c r="AM57" s="1034"/>
      <c r="AN57" s="906" t="s">
        <v>878</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15</v>
      </c>
      <c r="W58" s="853"/>
      <c r="X58" s="853"/>
      <c r="Y58" s="854"/>
      <c r="Z58" s="858" t="s">
        <v>24</v>
      </c>
      <c r="AA58" s="859"/>
      <c r="AB58" s="859"/>
      <c r="AC58" s="860"/>
      <c r="AD58" s="864" t="s">
        <v>25</v>
      </c>
      <c r="AE58" s="865"/>
      <c r="AF58" s="865"/>
      <c r="AG58" s="866"/>
      <c r="AH58" s="1098" t="s">
        <v>174</v>
      </c>
      <c r="AI58" s="914"/>
      <c r="AJ58" s="914"/>
      <c r="AK58" s="917"/>
      <c r="AL58" s="1035" t="s">
        <v>46</v>
      </c>
      <c r="AM58" s="1035"/>
      <c r="AN58" s="880" t="s">
        <v>27</v>
      </c>
      <c r="AO58" s="881"/>
      <c r="AP58" s="881"/>
      <c r="AQ58" s="881"/>
      <c r="AR58" s="882"/>
      <c r="AS58" s="883"/>
    </row>
    <row r="59" spans="2:45" ht="13.9"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5">
        <f>'報告書（事業主控）'!O60</f>
        <v>0</v>
      </c>
      <c r="P60" s="736" t="s">
        <v>39</v>
      </c>
      <c r="Q60" s="735">
        <f>'報告書（事業主控）'!Q60</f>
        <v>0</v>
      </c>
      <c r="R60" s="736" t="s">
        <v>40</v>
      </c>
      <c r="S60" s="735">
        <f>'報告書（事業主控）'!S60</f>
        <v>0</v>
      </c>
      <c r="T60" s="944" t="s">
        <v>41</v>
      </c>
      <c r="U60" s="944"/>
      <c r="V60" s="1071">
        <f>'報告書（事業主控）'!V60</f>
        <v>0</v>
      </c>
      <c r="W60" s="1072"/>
      <c r="X60" s="1072"/>
      <c r="Y60" s="737" t="s">
        <v>16</v>
      </c>
      <c r="Z60" s="743"/>
      <c r="AA60" s="744"/>
      <c r="AB60" s="744"/>
      <c r="AC60" s="737" t="s">
        <v>16</v>
      </c>
      <c r="AD60" s="743"/>
      <c r="AE60" s="744"/>
      <c r="AF60" s="744"/>
      <c r="AG60" s="740" t="s">
        <v>16</v>
      </c>
      <c r="AH60" s="1100">
        <f>'報告書（事業主控）'!AH60</f>
        <v>0</v>
      </c>
      <c r="AI60" s="1101"/>
      <c r="AJ60" s="1101"/>
      <c r="AK60" s="1102"/>
      <c r="AL60" s="743"/>
      <c r="AM60" s="745"/>
      <c r="AN60" s="1068">
        <f>'報告書（事業主控）'!AN60</f>
        <v>0</v>
      </c>
      <c r="AO60" s="1069"/>
      <c r="AP60" s="1069"/>
      <c r="AQ60" s="1069"/>
      <c r="AR60" s="1069"/>
      <c r="AS60" s="740" t="s">
        <v>16</v>
      </c>
    </row>
    <row r="61" spans="2:45" ht="18" customHeight="1">
      <c r="B61" s="1085"/>
      <c r="C61" s="1086"/>
      <c r="D61" s="1086"/>
      <c r="E61" s="1086"/>
      <c r="F61" s="1086"/>
      <c r="G61" s="1086"/>
      <c r="H61" s="1086"/>
      <c r="I61" s="1087"/>
      <c r="J61" s="1085"/>
      <c r="K61" s="1086"/>
      <c r="L61" s="1086"/>
      <c r="M61" s="1086"/>
      <c r="N61" s="1089"/>
      <c r="O61" s="33">
        <f>'報告書（事業主控）'!O61</f>
        <v>0</v>
      </c>
      <c r="P61" s="689" t="s">
        <v>39</v>
      </c>
      <c r="Q61" s="33">
        <f>'報告書（事業主控）'!Q61</f>
        <v>0</v>
      </c>
      <c r="R61" s="689" t="s">
        <v>40</v>
      </c>
      <c r="S61" s="33">
        <f>'報告書（事業主控）'!S61</f>
        <v>0</v>
      </c>
      <c r="T61" s="1090" t="s">
        <v>42</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2"/>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39</v>
      </c>
      <c r="Q62" s="32">
        <f>'報告書（事業主控）'!Q62</f>
        <v>0</v>
      </c>
      <c r="R62" s="11" t="s">
        <v>40</v>
      </c>
      <c r="S62" s="32">
        <f>'報告書（事業主控）'!S62</f>
        <v>0</v>
      </c>
      <c r="T62" s="950" t="s">
        <v>41</v>
      </c>
      <c r="U62" s="950"/>
      <c r="V62" s="1071">
        <f>'報告書（事業主控）'!V62</f>
        <v>0</v>
      </c>
      <c r="W62" s="1072"/>
      <c r="X62" s="1072"/>
      <c r="Y62" s="742"/>
      <c r="Z62" s="743"/>
      <c r="AA62" s="744"/>
      <c r="AB62" s="744"/>
      <c r="AC62" s="742"/>
      <c r="AD62" s="743"/>
      <c r="AE62" s="744"/>
      <c r="AF62" s="744"/>
      <c r="AG62" s="742"/>
      <c r="AH62" s="1068">
        <f>'報告書（事業主控）'!AH62</f>
        <v>0</v>
      </c>
      <c r="AI62" s="1069"/>
      <c r="AJ62" s="1069"/>
      <c r="AK62" s="1070"/>
      <c r="AL62" s="743"/>
      <c r="AM62" s="745"/>
      <c r="AN62" s="1068">
        <f>'報告書（事業主控）'!AN62</f>
        <v>0</v>
      </c>
      <c r="AO62" s="1069"/>
      <c r="AP62" s="1069"/>
      <c r="AQ62" s="1069"/>
      <c r="AR62" s="1069"/>
      <c r="AS62" s="746"/>
    </row>
    <row r="63" spans="2:45" ht="18" customHeight="1">
      <c r="B63" s="1085"/>
      <c r="C63" s="1086"/>
      <c r="D63" s="1086"/>
      <c r="E63" s="1086"/>
      <c r="F63" s="1086"/>
      <c r="G63" s="1086"/>
      <c r="H63" s="1086"/>
      <c r="I63" s="1087"/>
      <c r="J63" s="1085"/>
      <c r="K63" s="1086"/>
      <c r="L63" s="1086"/>
      <c r="M63" s="1086"/>
      <c r="N63" s="1089"/>
      <c r="O63" s="33">
        <f>'報告書（事業主控）'!O63</f>
        <v>0</v>
      </c>
      <c r="P63" s="689" t="s">
        <v>39</v>
      </c>
      <c r="Q63" s="33">
        <f>'報告書（事業主控）'!Q63</f>
        <v>0</v>
      </c>
      <c r="R63" s="689" t="s">
        <v>40</v>
      </c>
      <c r="S63" s="33">
        <f>'報告書（事業主控）'!S63</f>
        <v>0</v>
      </c>
      <c r="T63" s="1090" t="s">
        <v>42</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2"/>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39</v>
      </c>
      <c r="Q64" s="32">
        <f>'報告書（事業主控）'!Q64</f>
        <v>0</v>
      </c>
      <c r="R64" s="11" t="s">
        <v>40</v>
      </c>
      <c r="S64" s="32">
        <f>'報告書（事業主控）'!S64</f>
        <v>0</v>
      </c>
      <c r="T64" s="950" t="s">
        <v>41</v>
      </c>
      <c r="U64" s="950"/>
      <c r="V64" s="1071">
        <f>'報告書（事業主控）'!V64</f>
        <v>0</v>
      </c>
      <c r="W64" s="1072"/>
      <c r="X64" s="1072"/>
      <c r="Y64" s="742"/>
      <c r="Z64" s="743"/>
      <c r="AA64" s="744"/>
      <c r="AB64" s="744"/>
      <c r="AC64" s="742"/>
      <c r="AD64" s="743"/>
      <c r="AE64" s="744"/>
      <c r="AF64" s="744"/>
      <c r="AG64" s="742"/>
      <c r="AH64" s="1068">
        <f>'報告書（事業主控）'!AH64</f>
        <v>0</v>
      </c>
      <c r="AI64" s="1069"/>
      <c r="AJ64" s="1069"/>
      <c r="AK64" s="1070"/>
      <c r="AL64" s="743"/>
      <c r="AM64" s="745"/>
      <c r="AN64" s="1068">
        <f>'報告書（事業主控）'!AN64</f>
        <v>0</v>
      </c>
      <c r="AO64" s="1069"/>
      <c r="AP64" s="1069"/>
      <c r="AQ64" s="1069"/>
      <c r="AR64" s="1069"/>
      <c r="AS64" s="746"/>
    </row>
    <row r="65" spans="2:45" ht="18" customHeight="1">
      <c r="B65" s="1085"/>
      <c r="C65" s="1086"/>
      <c r="D65" s="1086"/>
      <c r="E65" s="1086"/>
      <c r="F65" s="1086"/>
      <c r="G65" s="1086"/>
      <c r="H65" s="1086"/>
      <c r="I65" s="1087"/>
      <c r="J65" s="1085"/>
      <c r="K65" s="1086"/>
      <c r="L65" s="1086"/>
      <c r="M65" s="1086"/>
      <c r="N65" s="1089"/>
      <c r="O65" s="33">
        <f>'報告書（事業主控）'!O65</f>
        <v>0</v>
      </c>
      <c r="P65" s="689" t="s">
        <v>39</v>
      </c>
      <c r="Q65" s="33">
        <f>'報告書（事業主控）'!Q65</f>
        <v>0</v>
      </c>
      <c r="R65" s="689" t="s">
        <v>40</v>
      </c>
      <c r="S65" s="33">
        <f>'報告書（事業主控）'!S65</f>
        <v>0</v>
      </c>
      <c r="T65" s="1090" t="s">
        <v>42</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2"/>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39</v>
      </c>
      <c r="Q66" s="32">
        <f>'報告書（事業主控）'!Q66</f>
        <v>0</v>
      </c>
      <c r="R66" s="11" t="s">
        <v>40</v>
      </c>
      <c r="S66" s="32">
        <f>'報告書（事業主控）'!S66</f>
        <v>0</v>
      </c>
      <c r="T66" s="950" t="s">
        <v>41</v>
      </c>
      <c r="U66" s="950"/>
      <c r="V66" s="1071">
        <f>'報告書（事業主控）'!V66</f>
        <v>0</v>
      </c>
      <c r="W66" s="1072"/>
      <c r="X66" s="1072"/>
      <c r="Y66" s="742"/>
      <c r="Z66" s="743"/>
      <c r="AA66" s="744"/>
      <c r="AB66" s="744"/>
      <c r="AC66" s="742"/>
      <c r="AD66" s="743"/>
      <c r="AE66" s="744"/>
      <c r="AF66" s="744"/>
      <c r="AG66" s="742"/>
      <c r="AH66" s="1068">
        <f>'報告書（事業主控）'!AH66</f>
        <v>0</v>
      </c>
      <c r="AI66" s="1069"/>
      <c r="AJ66" s="1069"/>
      <c r="AK66" s="1070"/>
      <c r="AL66" s="743"/>
      <c r="AM66" s="745"/>
      <c r="AN66" s="1068">
        <f>'報告書（事業主控）'!AN66</f>
        <v>0</v>
      </c>
      <c r="AO66" s="1069"/>
      <c r="AP66" s="1069"/>
      <c r="AQ66" s="1069"/>
      <c r="AR66" s="1069"/>
      <c r="AS66" s="746"/>
    </row>
    <row r="67" spans="2:45" ht="18" customHeight="1">
      <c r="B67" s="1085"/>
      <c r="C67" s="1086"/>
      <c r="D67" s="1086"/>
      <c r="E67" s="1086"/>
      <c r="F67" s="1086"/>
      <c r="G67" s="1086"/>
      <c r="H67" s="1086"/>
      <c r="I67" s="1087"/>
      <c r="J67" s="1085"/>
      <c r="K67" s="1086"/>
      <c r="L67" s="1086"/>
      <c r="M67" s="1086"/>
      <c r="N67" s="1089"/>
      <c r="O67" s="33">
        <f>'報告書（事業主控）'!O67</f>
        <v>0</v>
      </c>
      <c r="P67" s="689" t="s">
        <v>39</v>
      </c>
      <c r="Q67" s="33">
        <f>'報告書（事業主控）'!Q67</f>
        <v>0</v>
      </c>
      <c r="R67" s="689" t="s">
        <v>40</v>
      </c>
      <c r="S67" s="33">
        <f>'報告書（事業主控）'!S67</f>
        <v>0</v>
      </c>
      <c r="T67" s="1090" t="s">
        <v>42</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2"/>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39</v>
      </c>
      <c r="Q68" s="32">
        <f>'報告書（事業主控）'!Q68</f>
        <v>0</v>
      </c>
      <c r="R68" s="11" t="s">
        <v>40</v>
      </c>
      <c r="S68" s="32">
        <f>'報告書（事業主控）'!S68</f>
        <v>0</v>
      </c>
      <c r="T68" s="950" t="s">
        <v>41</v>
      </c>
      <c r="U68" s="950"/>
      <c r="V68" s="1071">
        <f>'報告書（事業主控）'!V68</f>
        <v>0</v>
      </c>
      <c r="W68" s="1072"/>
      <c r="X68" s="1072"/>
      <c r="Y68" s="742"/>
      <c r="Z68" s="743"/>
      <c r="AA68" s="744"/>
      <c r="AB68" s="744"/>
      <c r="AC68" s="742"/>
      <c r="AD68" s="743"/>
      <c r="AE68" s="744"/>
      <c r="AF68" s="744"/>
      <c r="AG68" s="742"/>
      <c r="AH68" s="1068">
        <f>'報告書（事業主控）'!AH68</f>
        <v>0</v>
      </c>
      <c r="AI68" s="1069"/>
      <c r="AJ68" s="1069"/>
      <c r="AK68" s="1070"/>
      <c r="AL68" s="743"/>
      <c r="AM68" s="745"/>
      <c r="AN68" s="1068">
        <f>'報告書（事業主控）'!AN68</f>
        <v>0</v>
      </c>
      <c r="AO68" s="1069"/>
      <c r="AP68" s="1069"/>
      <c r="AQ68" s="1069"/>
      <c r="AR68" s="1069"/>
      <c r="AS68" s="746"/>
    </row>
    <row r="69" spans="2:45" ht="18" customHeight="1">
      <c r="B69" s="1085"/>
      <c r="C69" s="1086"/>
      <c r="D69" s="1086"/>
      <c r="E69" s="1086"/>
      <c r="F69" s="1086"/>
      <c r="G69" s="1086"/>
      <c r="H69" s="1086"/>
      <c r="I69" s="1087"/>
      <c r="J69" s="1085"/>
      <c r="K69" s="1086"/>
      <c r="L69" s="1086"/>
      <c r="M69" s="1086"/>
      <c r="N69" s="1089"/>
      <c r="O69" s="33">
        <f>'報告書（事業主控）'!O69</f>
        <v>0</v>
      </c>
      <c r="P69" s="689" t="s">
        <v>39</v>
      </c>
      <c r="Q69" s="33">
        <f>'報告書（事業主控）'!Q69</f>
        <v>0</v>
      </c>
      <c r="R69" s="689" t="s">
        <v>40</v>
      </c>
      <c r="S69" s="33">
        <f>'報告書（事業主控）'!S69</f>
        <v>0</v>
      </c>
      <c r="T69" s="1090" t="s">
        <v>42</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2"/>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39</v>
      </c>
      <c r="Q70" s="32">
        <f>'報告書（事業主控）'!Q70</f>
        <v>0</v>
      </c>
      <c r="R70" s="11" t="s">
        <v>40</v>
      </c>
      <c r="S70" s="32">
        <f>'報告書（事業主控）'!S70</f>
        <v>0</v>
      </c>
      <c r="T70" s="950" t="s">
        <v>41</v>
      </c>
      <c r="U70" s="950"/>
      <c r="V70" s="1071">
        <f>'報告書（事業主控）'!V70</f>
        <v>0</v>
      </c>
      <c r="W70" s="1072"/>
      <c r="X70" s="1072"/>
      <c r="Y70" s="742"/>
      <c r="Z70" s="743"/>
      <c r="AA70" s="744"/>
      <c r="AB70" s="744"/>
      <c r="AC70" s="742"/>
      <c r="AD70" s="743"/>
      <c r="AE70" s="744"/>
      <c r="AF70" s="744"/>
      <c r="AG70" s="742"/>
      <c r="AH70" s="1068">
        <f>'報告書（事業主控）'!AH70</f>
        <v>0</v>
      </c>
      <c r="AI70" s="1069"/>
      <c r="AJ70" s="1069"/>
      <c r="AK70" s="1070"/>
      <c r="AL70" s="743"/>
      <c r="AM70" s="745"/>
      <c r="AN70" s="1068">
        <f>'報告書（事業主控）'!AN70</f>
        <v>0</v>
      </c>
      <c r="AO70" s="1069"/>
      <c r="AP70" s="1069"/>
      <c r="AQ70" s="1069"/>
      <c r="AR70" s="1069"/>
      <c r="AS70" s="746"/>
    </row>
    <row r="71" spans="2:45" ht="18" customHeight="1">
      <c r="B71" s="1085"/>
      <c r="C71" s="1086"/>
      <c r="D71" s="1086"/>
      <c r="E71" s="1086"/>
      <c r="F71" s="1086"/>
      <c r="G71" s="1086"/>
      <c r="H71" s="1086"/>
      <c r="I71" s="1087"/>
      <c r="J71" s="1085"/>
      <c r="K71" s="1086"/>
      <c r="L71" s="1086"/>
      <c r="M71" s="1086"/>
      <c r="N71" s="1089"/>
      <c r="O71" s="33">
        <f>'報告書（事業主控）'!O71</f>
        <v>0</v>
      </c>
      <c r="P71" s="689" t="s">
        <v>39</v>
      </c>
      <c r="Q71" s="33">
        <f>'報告書（事業主控）'!Q71</f>
        <v>0</v>
      </c>
      <c r="R71" s="689" t="s">
        <v>40</v>
      </c>
      <c r="S71" s="33">
        <f>'報告書（事業主控）'!S71</f>
        <v>0</v>
      </c>
      <c r="T71" s="1090" t="s">
        <v>42</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2"/>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39</v>
      </c>
      <c r="Q72" s="32">
        <f>'報告書（事業主控）'!Q72</f>
        <v>0</v>
      </c>
      <c r="R72" s="11" t="s">
        <v>40</v>
      </c>
      <c r="S72" s="32">
        <f>'報告書（事業主控）'!S72</f>
        <v>0</v>
      </c>
      <c r="T72" s="950" t="s">
        <v>41</v>
      </c>
      <c r="U72" s="950"/>
      <c r="V72" s="1071">
        <f>'報告書（事業主控）'!V72</f>
        <v>0</v>
      </c>
      <c r="W72" s="1072"/>
      <c r="X72" s="1072"/>
      <c r="Y72" s="742"/>
      <c r="Z72" s="743"/>
      <c r="AA72" s="744"/>
      <c r="AB72" s="744"/>
      <c r="AC72" s="742"/>
      <c r="AD72" s="743"/>
      <c r="AE72" s="744"/>
      <c r="AF72" s="744"/>
      <c r="AG72" s="742"/>
      <c r="AH72" s="1068">
        <f>'報告書（事業主控）'!AH72</f>
        <v>0</v>
      </c>
      <c r="AI72" s="1069"/>
      <c r="AJ72" s="1069"/>
      <c r="AK72" s="1070"/>
      <c r="AL72" s="743"/>
      <c r="AM72" s="745"/>
      <c r="AN72" s="1068">
        <f>'報告書（事業主控）'!AN72</f>
        <v>0</v>
      </c>
      <c r="AO72" s="1069"/>
      <c r="AP72" s="1069"/>
      <c r="AQ72" s="1069"/>
      <c r="AR72" s="1069"/>
      <c r="AS72" s="746"/>
    </row>
    <row r="73" spans="2:45" ht="18" customHeight="1">
      <c r="B73" s="1085"/>
      <c r="C73" s="1086"/>
      <c r="D73" s="1086"/>
      <c r="E73" s="1086"/>
      <c r="F73" s="1086"/>
      <c r="G73" s="1086"/>
      <c r="H73" s="1086"/>
      <c r="I73" s="1087"/>
      <c r="J73" s="1085"/>
      <c r="K73" s="1086"/>
      <c r="L73" s="1086"/>
      <c r="M73" s="1086"/>
      <c r="N73" s="1089"/>
      <c r="O73" s="33">
        <f>'報告書（事業主控）'!O73</f>
        <v>0</v>
      </c>
      <c r="P73" s="689" t="s">
        <v>39</v>
      </c>
      <c r="Q73" s="33">
        <f>'報告書（事業主控）'!Q73</f>
        <v>0</v>
      </c>
      <c r="R73" s="689" t="s">
        <v>40</v>
      </c>
      <c r="S73" s="33">
        <f>'報告書（事業主控）'!S73</f>
        <v>0</v>
      </c>
      <c r="T73" s="1090" t="s">
        <v>42</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2"/>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39</v>
      </c>
      <c r="Q74" s="32">
        <f>'報告書（事業主控）'!Q74</f>
        <v>0</v>
      </c>
      <c r="R74" s="11" t="s">
        <v>40</v>
      </c>
      <c r="S74" s="32">
        <f>'報告書（事業主控）'!S74</f>
        <v>0</v>
      </c>
      <c r="T74" s="950" t="s">
        <v>41</v>
      </c>
      <c r="U74" s="950"/>
      <c r="V74" s="1071">
        <f>'報告書（事業主控）'!V74</f>
        <v>0</v>
      </c>
      <c r="W74" s="1072"/>
      <c r="X74" s="1072"/>
      <c r="Y74" s="742"/>
      <c r="Z74" s="743"/>
      <c r="AA74" s="744"/>
      <c r="AB74" s="744"/>
      <c r="AC74" s="742"/>
      <c r="AD74" s="743"/>
      <c r="AE74" s="744"/>
      <c r="AF74" s="744"/>
      <c r="AG74" s="742"/>
      <c r="AH74" s="1068">
        <f>'報告書（事業主控）'!AH74</f>
        <v>0</v>
      </c>
      <c r="AI74" s="1069"/>
      <c r="AJ74" s="1069"/>
      <c r="AK74" s="1070"/>
      <c r="AL74" s="743"/>
      <c r="AM74" s="745"/>
      <c r="AN74" s="1068">
        <f>'報告書（事業主控）'!AN74</f>
        <v>0</v>
      </c>
      <c r="AO74" s="1069"/>
      <c r="AP74" s="1069"/>
      <c r="AQ74" s="1069"/>
      <c r="AR74" s="1069"/>
      <c r="AS74" s="746"/>
    </row>
    <row r="75" spans="2:45" ht="18" customHeight="1">
      <c r="B75" s="1085"/>
      <c r="C75" s="1086"/>
      <c r="D75" s="1086"/>
      <c r="E75" s="1086"/>
      <c r="F75" s="1086"/>
      <c r="G75" s="1086"/>
      <c r="H75" s="1086"/>
      <c r="I75" s="1087"/>
      <c r="J75" s="1085"/>
      <c r="K75" s="1086"/>
      <c r="L75" s="1086"/>
      <c r="M75" s="1086"/>
      <c r="N75" s="1089"/>
      <c r="O75" s="33">
        <f>'報告書（事業主控）'!O75</f>
        <v>0</v>
      </c>
      <c r="P75" s="689" t="s">
        <v>39</v>
      </c>
      <c r="Q75" s="33">
        <f>'報告書（事業主控）'!Q75</f>
        <v>0</v>
      </c>
      <c r="R75" s="689" t="s">
        <v>40</v>
      </c>
      <c r="S75" s="33">
        <f>'報告書（事業主控）'!S75</f>
        <v>0</v>
      </c>
      <c r="T75" s="1090" t="s">
        <v>42</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2"/>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39</v>
      </c>
      <c r="Q76" s="32">
        <f>'報告書（事業主控）'!Q76</f>
        <v>0</v>
      </c>
      <c r="R76" s="11" t="s">
        <v>40</v>
      </c>
      <c r="S76" s="32">
        <f>'報告書（事業主控）'!S76</f>
        <v>0</v>
      </c>
      <c r="T76" s="950" t="s">
        <v>41</v>
      </c>
      <c r="U76" s="950"/>
      <c r="V76" s="1071">
        <f>'報告書（事業主控）'!V76</f>
        <v>0</v>
      </c>
      <c r="W76" s="1072"/>
      <c r="X76" s="1072"/>
      <c r="Y76" s="742"/>
      <c r="Z76" s="743"/>
      <c r="AA76" s="744"/>
      <c r="AB76" s="744"/>
      <c r="AC76" s="742"/>
      <c r="AD76" s="743"/>
      <c r="AE76" s="744"/>
      <c r="AF76" s="744"/>
      <c r="AG76" s="742"/>
      <c r="AH76" s="1068">
        <f>'報告書（事業主控）'!AH76</f>
        <v>0</v>
      </c>
      <c r="AI76" s="1069"/>
      <c r="AJ76" s="1069"/>
      <c r="AK76" s="1070"/>
      <c r="AL76" s="743"/>
      <c r="AM76" s="745"/>
      <c r="AN76" s="1068">
        <f>'報告書（事業主控）'!AN76</f>
        <v>0</v>
      </c>
      <c r="AO76" s="1069"/>
      <c r="AP76" s="1069"/>
      <c r="AQ76" s="1069"/>
      <c r="AR76" s="1069"/>
      <c r="AS76" s="746"/>
    </row>
    <row r="77" spans="2:45" ht="18" customHeight="1">
      <c r="B77" s="1085"/>
      <c r="C77" s="1086"/>
      <c r="D77" s="1086"/>
      <c r="E77" s="1086"/>
      <c r="F77" s="1086"/>
      <c r="G77" s="1086"/>
      <c r="H77" s="1086"/>
      <c r="I77" s="1087"/>
      <c r="J77" s="1085"/>
      <c r="K77" s="1086"/>
      <c r="L77" s="1086"/>
      <c r="M77" s="1086"/>
      <c r="N77" s="1089"/>
      <c r="O77" s="33">
        <f>'報告書（事業主控）'!O77</f>
        <v>0</v>
      </c>
      <c r="P77" s="689" t="s">
        <v>39</v>
      </c>
      <c r="Q77" s="33">
        <f>'報告書（事業主控）'!Q77</f>
        <v>0</v>
      </c>
      <c r="R77" s="689" t="s">
        <v>40</v>
      </c>
      <c r="S77" s="33">
        <f>'報告書（事業主控）'!S77</f>
        <v>0</v>
      </c>
      <c r="T77" s="1090" t="s">
        <v>42</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2"/>
    </row>
    <row r="78" spans="2:45" ht="18" customHeight="1">
      <c r="B78" s="839" t="s">
        <v>865</v>
      </c>
      <c r="C78" s="956"/>
      <c r="D78" s="956"/>
      <c r="E78" s="957"/>
      <c r="F78" s="1073">
        <f>'報告書（事業主控）'!F78</f>
        <v>0</v>
      </c>
      <c r="G78" s="1074"/>
      <c r="H78" s="1074"/>
      <c r="I78" s="1074"/>
      <c r="J78" s="1074"/>
      <c r="K78" s="1074"/>
      <c r="L78" s="1074"/>
      <c r="M78" s="1074"/>
      <c r="N78" s="1075"/>
      <c r="O78" s="839" t="s">
        <v>866</v>
      </c>
      <c r="P78" s="956"/>
      <c r="Q78" s="956"/>
      <c r="R78" s="956"/>
      <c r="S78" s="956"/>
      <c r="T78" s="956"/>
      <c r="U78" s="957"/>
      <c r="V78" s="1068">
        <f>'報告書（事業主控）'!V78</f>
        <v>0</v>
      </c>
      <c r="W78" s="1069"/>
      <c r="X78" s="1069"/>
      <c r="Y78" s="1070"/>
      <c r="Z78" s="743"/>
      <c r="AA78" s="744"/>
      <c r="AB78" s="744"/>
      <c r="AC78" s="742"/>
      <c r="AD78" s="743"/>
      <c r="AE78" s="744"/>
      <c r="AF78" s="744"/>
      <c r="AG78" s="742"/>
      <c r="AH78" s="1068">
        <f>'報告書（事業主控）'!AH78</f>
        <v>0</v>
      </c>
      <c r="AI78" s="1069"/>
      <c r="AJ78" s="1069"/>
      <c r="AK78" s="1070"/>
      <c r="AL78" s="743"/>
      <c r="AM78" s="745"/>
      <c r="AN78" s="1068">
        <f>'報告書（事業主控）'!AN78</f>
        <v>0</v>
      </c>
      <c r="AO78" s="1069"/>
      <c r="AP78" s="1069"/>
      <c r="AQ78" s="1069"/>
      <c r="AR78" s="1069"/>
      <c r="AS78" s="746"/>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7"/>
      <c r="AM79" s="748"/>
      <c r="AN79" s="951">
        <f>'報告書（事業主控）'!AN79</f>
        <v>0</v>
      </c>
      <c r="AO79" s="954"/>
      <c r="AP79" s="954"/>
      <c r="AQ79" s="954"/>
      <c r="AR79" s="954"/>
      <c r="AS79" s="749"/>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91"/>
      <c r="AM80" s="692"/>
      <c r="AN80" s="1061">
        <f>'報告書（事業主控）'!AN80</f>
        <v>0</v>
      </c>
      <c r="AO80" s="1062"/>
      <c r="AP80" s="1062"/>
      <c r="AQ80" s="1062"/>
      <c r="AR80" s="1062"/>
      <c r="AS80" s="692"/>
    </row>
    <row r="81" spans="2:45" ht="18" customHeight="1">
      <c r="AN81" s="1060">
        <f>'報告書（事業主控）'!AN81</f>
        <v>0</v>
      </c>
      <c r="AO81" s="1060"/>
      <c r="AP81" s="1060"/>
      <c r="AQ81" s="1060"/>
      <c r="AR81" s="106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43</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740</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8"/>
      <c r="AO92" s="728"/>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10</v>
      </c>
      <c r="C94" s="836"/>
      <c r="D94" s="836"/>
      <c r="E94" s="836"/>
      <c r="F94" s="836"/>
      <c r="G94" s="836"/>
      <c r="H94" s="836"/>
      <c r="I94" s="836"/>
      <c r="J94" s="840" t="s">
        <v>18</v>
      </c>
      <c r="K94" s="840"/>
      <c r="L94" s="729" t="s">
        <v>11</v>
      </c>
      <c r="M94" s="840" t="s">
        <v>19</v>
      </c>
      <c r="N94" s="840"/>
      <c r="O94" s="841" t="s">
        <v>20</v>
      </c>
      <c r="P94" s="840"/>
      <c r="Q94" s="840"/>
      <c r="R94" s="840"/>
      <c r="S94" s="840"/>
      <c r="T94" s="840"/>
      <c r="U94" s="840" t="s">
        <v>21</v>
      </c>
      <c r="V94" s="840"/>
      <c r="W94" s="840"/>
      <c r="AD94" s="11"/>
      <c r="AE94" s="11"/>
      <c r="AF94" s="11"/>
      <c r="AG94" s="11"/>
      <c r="AH94" s="11"/>
      <c r="AI94" s="11"/>
      <c r="AJ94" s="11"/>
      <c r="AL94" s="981">
        <f>$AL$9</f>
        <v>0</v>
      </c>
      <c r="AM94" s="843"/>
      <c r="AN94" s="914" t="s">
        <v>12</v>
      </c>
      <c r="AO94" s="914"/>
      <c r="AP94" s="843">
        <v>3</v>
      </c>
      <c r="AQ94" s="843"/>
      <c r="AR94" s="914" t="s">
        <v>13</v>
      </c>
      <c r="AS94" s="917"/>
    </row>
    <row r="95" spans="2:45"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44</v>
      </c>
      <c r="C98" s="891"/>
      <c r="D98" s="891"/>
      <c r="E98" s="891"/>
      <c r="F98" s="891"/>
      <c r="G98" s="891"/>
      <c r="H98" s="891"/>
      <c r="I98" s="892"/>
      <c r="J98" s="890" t="s">
        <v>14</v>
      </c>
      <c r="K98" s="891"/>
      <c r="L98" s="891"/>
      <c r="M98" s="891"/>
      <c r="N98" s="899"/>
      <c r="O98" s="902" t="s">
        <v>45</v>
      </c>
      <c r="P98" s="891"/>
      <c r="Q98" s="891"/>
      <c r="R98" s="891"/>
      <c r="S98" s="891"/>
      <c r="T98" s="891"/>
      <c r="U98" s="892"/>
      <c r="V98" s="730" t="s">
        <v>879</v>
      </c>
      <c r="W98" s="731"/>
      <c r="X98" s="731"/>
      <c r="Y98" s="905" t="s">
        <v>880</v>
      </c>
      <c r="Z98" s="905"/>
      <c r="AA98" s="905"/>
      <c r="AB98" s="905"/>
      <c r="AC98" s="905"/>
      <c r="AD98" s="905"/>
      <c r="AE98" s="905"/>
      <c r="AF98" s="905"/>
      <c r="AG98" s="905"/>
      <c r="AH98" s="905"/>
      <c r="AI98" s="731"/>
      <c r="AJ98" s="731"/>
      <c r="AK98" s="732"/>
      <c r="AL98" s="1034" t="s">
        <v>881</v>
      </c>
      <c r="AM98" s="1034"/>
      <c r="AN98" s="906" t="s">
        <v>882</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15</v>
      </c>
      <c r="W99" s="853"/>
      <c r="X99" s="853"/>
      <c r="Y99" s="854"/>
      <c r="Z99" s="858" t="s">
        <v>24</v>
      </c>
      <c r="AA99" s="859"/>
      <c r="AB99" s="859"/>
      <c r="AC99" s="860"/>
      <c r="AD99" s="864" t="s">
        <v>25</v>
      </c>
      <c r="AE99" s="865"/>
      <c r="AF99" s="865"/>
      <c r="AG99" s="866"/>
      <c r="AH99" s="1098" t="s">
        <v>174</v>
      </c>
      <c r="AI99" s="914"/>
      <c r="AJ99" s="914"/>
      <c r="AK99" s="917"/>
      <c r="AL99" s="1035" t="s">
        <v>46</v>
      </c>
      <c r="AM99" s="1035"/>
      <c r="AN99" s="880" t="s">
        <v>27</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5">
        <f>'報告書（事業主控）'!O101</f>
        <v>0</v>
      </c>
      <c r="P101" s="736" t="s">
        <v>39</v>
      </c>
      <c r="Q101" s="735">
        <f>'報告書（事業主控）'!Q101</f>
        <v>0</v>
      </c>
      <c r="R101" s="736" t="s">
        <v>40</v>
      </c>
      <c r="S101" s="735">
        <f>'報告書（事業主控）'!S101</f>
        <v>0</v>
      </c>
      <c r="T101" s="944" t="s">
        <v>41</v>
      </c>
      <c r="U101" s="944"/>
      <c r="V101" s="1071">
        <f>'報告書（事業主控）'!V101</f>
        <v>0</v>
      </c>
      <c r="W101" s="1072"/>
      <c r="X101" s="1072"/>
      <c r="Y101" s="737" t="s">
        <v>16</v>
      </c>
      <c r="Z101" s="743"/>
      <c r="AA101" s="744"/>
      <c r="AB101" s="744"/>
      <c r="AC101" s="737" t="s">
        <v>16</v>
      </c>
      <c r="AD101" s="743"/>
      <c r="AE101" s="744"/>
      <c r="AF101" s="744"/>
      <c r="AG101" s="740" t="s">
        <v>16</v>
      </c>
      <c r="AH101" s="1100">
        <f>'報告書（事業主控）'!AH101</f>
        <v>0</v>
      </c>
      <c r="AI101" s="1101"/>
      <c r="AJ101" s="1101"/>
      <c r="AK101" s="1102"/>
      <c r="AL101" s="743"/>
      <c r="AM101" s="745"/>
      <c r="AN101" s="1068">
        <f>'報告書（事業主控）'!AN101</f>
        <v>0</v>
      </c>
      <c r="AO101" s="1069"/>
      <c r="AP101" s="1069"/>
      <c r="AQ101" s="1069"/>
      <c r="AR101" s="1069"/>
      <c r="AS101" s="740" t="s">
        <v>16</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9" t="s">
        <v>39</v>
      </c>
      <c r="Q102" s="33">
        <f>'報告書（事業主控）'!Q102</f>
        <v>0</v>
      </c>
      <c r="R102" s="689" t="s">
        <v>40</v>
      </c>
      <c r="S102" s="33">
        <f>'報告書（事業主控）'!S102</f>
        <v>0</v>
      </c>
      <c r="T102" s="1090" t="s">
        <v>42</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2"/>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39</v>
      </c>
      <c r="Q103" s="32">
        <f>'報告書（事業主控）'!Q103</f>
        <v>0</v>
      </c>
      <c r="R103" s="11" t="s">
        <v>40</v>
      </c>
      <c r="S103" s="32">
        <f>'報告書（事業主控）'!S103</f>
        <v>0</v>
      </c>
      <c r="T103" s="950" t="s">
        <v>41</v>
      </c>
      <c r="U103" s="950"/>
      <c r="V103" s="1071">
        <f>'報告書（事業主控）'!V103</f>
        <v>0</v>
      </c>
      <c r="W103" s="1072"/>
      <c r="X103" s="1072"/>
      <c r="Y103" s="742"/>
      <c r="Z103" s="743"/>
      <c r="AA103" s="744"/>
      <c r="AB103" s="744"/>
      <c r="AC103" s="742"/>
      <c r="AD103" s="743"/>
      <c r="AE103" s="744"/>
      <c r="AF103" s="744"/>
      <c r="AG103" s="742"/>
      <c r="AH103" s="1068">
        <f>'報告書（事業主控）'!AH103</f>
        <v>0</v>
      </c>
      <c r="AI103" s="1069"/>
      <c r="AJ103" s="1069"/>
      <c r="AK103" s="1070"/>
      <c r="AL103" s="743"/>
      <c r="AM103" s="745"/>
      <c r="AN103" s="1068">
        <f>'報告書（事業主控）'!AN103</f>
        <v>0</v>
      </c>
      <c r="AO103" s="1069"/>
      <c r="AP103" s="1069"/>
      <c r="AQ103" s="1069"/>
      <c r="AR103" s="1069"/>
      <c r="AS103" s="746"/>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9" t="s">
        <v>39</v>
      </c>
      <c r="Q104" s="33">
        <f>'報告書（事業主控）'!Q104</f>
        <v>0</v>
      </c>
      <c r="R104" s="689" t="s">
        <v>40</v>
      </c>
      <c r="S104" s="33">
        <f>'報告書（事業主控）'!S104</f>
        <v>0</v>
      </c>
      <c r="T104" s="1090" t="s">
        <v>42</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2"/>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39</v>
      </c>
      <c r="Q105" s="32">
        <f>'報告書（事業主控）'!Q105</f>
        <v>0</v>
      </c>
      <c r="R105" s="11" t="s">
        <v>40</v>
      </c>
      <c r="S105" s="32">
        <f>'報告書（事業主控）'!S105</f>
        <v>0</v>
      </c>
      <c r="T105" s="950" t="s">
        <v>41</v>
      </c>
      <c r="U105" s="950"/>
      <c r="V105" s="1071">
        <f>'報告書（事業主控）'!V105</f>
        <v>0</v>
      </c>
      <c r="W105" s="1072"/>
      <c r="X105" s="1072"/>
      <c r="Y105" s="742"/>
      <c r="Z105" s="743"/>
      <c r="AA105" s="744"/>
      <c r="AB105" s="744"/>
      <c r="AC105" s="742"/>
      <c r="AD105" s="743"/>
      <c r="AE105" s="744"/>
      <c r="AF105" s="744"/>
      <c r="AG105" s="742"/>
      <c r="AH105" s="1068">
        <f>'報告書（事業主控）'!AH105</f>
        <v>0</v>
      </c>
      <c r="AI105" s="1069"/>
      <c r="AJ105" s="1069"/>
      <c r="AK105" s="1070"/>
      <c r="AL105" s="743"/>
      <c r="AM105" s="745"/>
      <c r="AN105" s="1068">
        <f>'報告書（事業主控）'!AN105</f>
        <v>0</v>
      </c>
      <c r="AO105" s="1069"/>
      <c r="AP105" s="1069"/>
      <c r="AQ105" s="1069"/>
      <c r="AR105" s="1069"/>
      <c r="AS105" s="746"/>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9" t="s">
        <v>39</v>
      </c>
      <c r="Q106" s="33">
        <f>'報告書（事業主控）'!Q106</f>
        <v>0</v>
      </c>
      <c r="R106" s="689" t="s">
        <v>40</v>
      </c>
      <c r="S106" s="33">
        <f>'報告書（事業主控）'!S106</f>
        <v>0</v>
      </c>
      <c r="T106" s="1090" t="s">
        <v>42</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2"/>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39</v>
      </c>
      <c r="Q107" s="32">
        <f>'報告書（事業主控）'!Q107</f>
        <v>0</v>
      </c>
      <c r="R107" s="11" t="s">
        <v>40</v>
      </c>
      <c r="S107" s="32">
        <f>'報告書（事業主控）'!S107</f>
        <v>0</v>
      </c>
      <c r="T107" s="950" t="s">
        <v>41</v>
      </c>
      <c r="U107" s="950"/>
      <c r="V107" s="1071">
        <f>'報告書（事業主控）'!V107</f>
        <v>0</v>
      </c>
      <c r="W107" s="1072"/>
      <c r="X107" s="1072"/>
      <c r="Y107" s="742"/>
      <c r="Z107" s="743"/>
      <c r="AA107" s="744"/>
      <c r="AB107" s="744"/>
      <c r="AC107" s="742"/>
      <c r="AD107" s="743"/>
      <c r="AE107" s="744"/>
      <c r="AF107" s="744"/>
      <c r="AG107" s="742"/>
      <c r="AH107" s="1068">
        <f>'報告書（事業主控）'!AH107</f>
        <v>0</v>
      </c>
      <c r="AI107" s="1069"/>
      <c r="AJ107" s="1069"/>
      <c r="AK107" s="1070"/>
      <c r="AL107" s="743"/>
      <c r="AM107" s="745"/>
      <c r="AN107" s="1068">
        <f>'報告書（事業主控）'!AN107</f>
        <v>0</v>
      </c>
      <c r="AO107" s="1069"/>
      <c r="AP107" s="1069"/>
      <c r="AQ107" s="1069"/>
      <c r="AR107" s="1069"/>
      <c r="AS107" s="746"/>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9" t="s">
        <v>39</v>
      </c>
      <c r="Q108" s="33">
        <f>'報告書（事業主控）'!Q108</f>
        <v>0</v>
      </c>
      <c r="R108" s="689" t="s">
        <v>40</v>
      </c>
      <c r="S108" s="33">
        <f>'報告書（事業主控）'!S108</f>
        <v>0</v>
      </c>
      <c r="T108" s="1090" t="s">
        <v>42</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2"/>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39</v>
      </c>
      <c r="Q109" s="32">
        <f>'報告書（事業主控）'!Q109</f>
        <v>0</v>
      </c>
      <c r="R109" s="11" t="s">
        <v>40</v>
      </c>
      <c r="S109" s="32">
        <f>'報告書（事業主控）'!S109</f>
        <v>0</v>
      </c>
      <c r="T109" s="950" t="s">
        <v>41</v>
      </c>
      <c r="U109" s="950"/>
      <c r="V109" s="1071">
        <f>'報告書（事業主控）'!V109</f>
        <v>0</v>
      </c>
      <c r="W109" s="1072"/>
      <c r="X109" s="1072"/>
      <c r="Y109" s="742"/>
      <c r="Z109" s="743"/>
      <c r="AA109" s="744"/>
      <c r="AB109" s="744"/>
      <c r="AC109" s="742"/>
      <c r="AD109" s="743"/>
      <c r="AE109" s="744"/>
      <c r="AF109" s="744"/>
      <c r="AG109" s="742"/>
      <c r="AH109" s="1068">
        <f>'報告書（事業主控）'!AH109</f>
        <v>0</v>
      </c>
      <c r="AI109" s="1069"/>
      <c r="AJ109" s="1069"/>
      <c r="AK109" s="1070"/>
      <c r="AL109" s="743"/>
      <c r="AM109" s="745"/>
      <c r="AN109" s="1068">
        <f>'報告書（事業主控）'!AN109</f>
        <v>0</v>
      </c>
      <c r="AO109" s="1069"/>
      <c r="AP109" s="1069"/>
      <c r="AQ109" s="1069"/>
      <c r="AR109" s="1069"/>
      <c r="AS109" s="746"/>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9" t="s">
        <v>39</v>
      </c>
      <c r="Q110" s="33">
        <f>'報告書（事業主控）'!Q110</f>
        <v>0</v>
      </c>
      <c r="R110" s="689" t="s">
        <v>40</v>
      </c>
      <c r="S110" s="33">
        <f>'報告書（事業主控）'!S110</f>
        <v>0</v>
      </c>
      <c r="T110" s="1090" t="s">
        <v>42</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2"/>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39</v>
      </c>
      <c r="Q111" s="32">
        <f>'報告書（事業主控）'!Q111</f>
        <v>0</v>
      </c>
      <c r="R111" s="11" t="s">
        <v>40</v>
      </c>
      <c r="S111" s="32">
        <f>'報告書（事業主控）'!S111</f>
        <v>0</v>
      </c>
      <c r="T111" s="950" t="s">
        <v>41</v>
      </c>
      <c r="U111" s="950"/>
      <c r="V111" s="1071">
        <f>'報告書（事業主控）'!V111</f>
        <v>0</v>
      </c>
      <c r="W111" s="1072"/>
      <c r="X111" s="1072"/>
      <c r="Y111" s="742"/>
      <c r="Z111" s="743"/>
      <c r="AA111" s="744"/>
      <c r="AB111" s="744"/>
      <c r="AC111" s="742"/>
      <c r="AD111" s="743"/>
      <c r="AE111" s="744"/>
      <c r="AF111" s="744"/>
      <c r="AG111" s="742"/>
      <c r="AH111" s="1068">
        <f>'報告書（事業主控）'!AH111</f>
        <v>0</v>
      </c>
      <c r="AI111" s="1069"/>
      <c r="AJ111" s="1069"/>
      <c r="AK111" s="1070"/>
      <c r="AL111" s="743"/>
      <c r="AM111" s="745"/>
      <c r="AN111" s="1068">
        <f>'報告書（事業主控）'!AN111</f>
        <v>0</v>
      </c>
      <c r="AO111" s="1069"/>
      <c r="AP111" s="1069"/>
      <c r="AQ111" s="1069"/>
      <c r="AR111" s="1069"/>
      <c r="AS111" s="746"/>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9" t="s">
        <v>39</v>
      </c>
      <c r="Q112" s="33">
        <f>'報告書（事業主控）'!Q112</f>
        <v>0</v>
      </c>
      <c r="R112" s="689" t="s">
        <v>40</v>
      </c>
      <c r="S112" s="33">
        <f>'報告書（事業主控）'!S112</f>
        <v>0</v>
      </c>
      <c r="T112" s="1090" t="s">
        <v>42</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2"/>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39</v>
      </c>
      <c r="Q113" s="32">
        <f>'報告書（事業主控）'!Q113</f>
        <v>0</v>
      </c>
      <c r="R113" s="11" t="s">
        <v>40</v>
      </c>
      <c r="S113" s="32">
        <f>'報告書（事業主控）'!S113</f>
        <v>0</v>
      </c>
      <c r="T113" s="950" t="s">
        <v>41</v>
      </c>
      <c r="U113" s="950"/>
      <c r="V113" s="1071">
        <f>'報告書（事業主控）'!V113</f>
        <v>0</v>
      </c>
      <c r="W113" s="1072"/>
      <c r="X113" s="1072"/>
      <c r="Y113" s="742"/>
      <c r="Z113" s="743"/>
      <c r="AA113" s="744"/>
      <c r="AB113" s="744"/>
      <c r="AC113" s="742"/>
      <c r="AD113" s="743"/>
      <c r="AE113" s="744"/>
      <c r="AF113" s="744"/>
      <c r="AG113" s="742"/>
      <c r="AH113" s="1068">
        <f>'報告書（事業主控）'!AH113</f>
        <v>0</v>
      </c>
      <c r="AI113" s="1069"/>
      <c r="AJ113" s="1069"/>
      <c r="AK113" s="1070"/>
      <c r="AL113" s="743"/>
      <c r="AM113" s="745"/>
      <c r="AN113" s="1068">
        <f>'報告書（事業主控）'!AN113</f>
        <v>0</v>
      </c>
      <c r="AO113" s="1069"/>
      <c r="AP113" s="1069"/>
      <c r="AQ113" s="1069"/>
      <c r="AR113" s="1069"/>
      <c r="AS113" s="746"/>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9" t="s">
        <v>39</v>
      </c>
      <c r="Q114" s="33">
        <f>'報告書（事業主控）'!Q114</f>
        <v>0</v>
      </c>
      <c r="R114" s="689" t="s">
        <v>40</v>
      </c>
      <c r="S114" s="33">
        <f>'報告書（事業主控）'!S114</f>
        <v>0</v>
      </c>
      <c r="T114" s="1090" t="s">
        <v>42</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2"/>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39</v>
      </c>
      <c r="Q115" s="32">
        <f>'報告書（事業主控）'!Q115</f>
        <v>0</v>
      </c>
      <c r="R115" s="11" t="s">
        <v>40</v>
      </c>
      <c r="S115" s="32">
        <f>'報告書（事業主控）'!S115</f>
        <v>0</v>
      </c>
      <c r="T115" s="950" t="s">
        <v>41</v>
      </c>
      <c r="U115" s="950"/>
      <c r="V115" s="1071">
        <f>'報告書（事業主控）'!V115</f>
        <v>0</v>
      </c>
      <c r="W115" s="1072"/>
      <c r="X115" s="1072"/>
      <c r="Y115" s="742"/>
      <c r="Z115" s="743"/>
      <c r="AA115" s="744"/>
      <c r="AB115" s="744"/>
      <c r="AC115" s="742"/>
      <c r="AD115" s="743"/>
      <c r="AE115" s="744"/>
      <c r="AF115" s="744"/>
      <c r="AG115" s="742"/>
      <c r="AH115" s="1068">
        <f>'報告書（事業主控）'!AH115</f>
        <v>0</v>
      </c>
      <c r="AI115" s="1069"/>
      <c r="AJ115" s="1069"/>
      <c r="AK115" s="1070"/>
      <c r="AL115" s="743"/>
      <c r="AM115" s="745"/>
      <c r="AN115" s="1068">
        <f>'報告書（事業主控）'!AN115</f>
        <v>0</v>
      </c>
      <c r="AO115" s="1069"/>
      <c r="AP115" s="1069"/>
      <c r="AQ115" s="1069"/>
      <c r="AR115" s="1069"/>
      <c r="AS115" s="746"/>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9" t="s">
        <v>39</v>
      </c>
      <c r="Q116" s="33">
        <f>'報告書（事業主控）'!Q116</f>
        <v>0</v>
      </c>
      <c r="R116" s="689" t="s">
        <v>40</v>
      </c>
      <c r="S116" s="33">
        <f>'報告書（事業主控）'!S116</f>
        <v>0</v>
      </c>
      <c r="T116" s="1090" t="s">
        <v>42</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2"/>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39</v>
      </c>
      <c r="Q117" s="32">
        <f>'報告書（事業主控）'!Q117</f>
        <v>0</v>
      </c>
      <c r="R117" s="11" t="s">
        <v>40</v>
      </c>
      <c r="S117" s="32">
        <f>'報告書（事業主控）'!S117</f>
        <v>0</v>
      </c>
      <c r="T117" s="950" t="s">
        <v>41</v>
      </c>
      <c r="U117" s="950"/>
      <c r="V117" s="1071">
        <f>'報告書（事業主控）'!V117</f>
        <v>0</v>
      </c>
      <c r="W117" s="1072"/>
      <c r="X117" s="1072"/>
      <c r="Y117" s="742"/>
      <c r="Z117" s="743"/>
      <c r="AA117" s="744"/>
      <c r="AB117" s="744"/>
      <c r="AC117" s="742"/>
      <c r="AD117" s="743"/>
      <c r="AE117" s="744"/>
      <c r="AF117" s="744"/>
      <c r="AG117" s="742"/>
      <c r="AH117" s="1068">
        <f>'報告書（事業主控）'!AH117</f>
        <v>0</v>
      </c>
      <c r="AI117" s="1069"/>
      <c r="AJ117" s="1069"/>
      <c r="AK117" s="1070"/>
      <c r="AL117" s="743"/>
      <c r="AM117" s="745"/>
      <c r="AN117" s="1068">
        <f>'報告書（事業主控）'!AN117</f>
        <v>0</v>
      </c>
      <c r="AO117" s="1069"/>
      <c r="AP117" s="1069"/>
      <c r="AQ117" s="1069"/>
      <c r="AR117" s="1069"/>
      <c r="AS117" s="746"/>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9" t="s">
        <v>39</v>
      </c>
      <c r="Q118" s="33">
        <f>'報告書（事業主控）'!Q118</f>
        <v>0</v>
      </c>
      <c r="R118" s="689" t="s">
        <v>40</v>
      </c>
      <c r="S118" s="33">
        <f>'報告書（事業主控）'!S118</f>
        <v>0</v>
      </c>
      <c r="T118" s="1090" t="s">
        <v>42</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2"/>
    </row>
    <row r="119" spans="2:45" ht="18" customHeight="1">
      <c r="B119" s="839" t="s">
        <v>865</v>
      </c>
      <c r="C119" s="956"/>
      <c r="D119" s="956"/>
      <c r="E119" s="957"/>
      <c r="F119" s="1073">
        <f>'報告書（事業主控）'!F119</f>
        <v>0</v>
      </c>
      <c r="G119" s="1074"/>
      <c r="H119" s="1074"/>
      <c r="I119" s="1074"/>
      <c r="J119" s="1074"/>
      <c r="K119" s="1074"/>
      <c r="L119" s="1074"/>
      <c r="M119" s="1074"/>
      <c r="N119" s="1075"/>
      <c r="O119" s="839" t="s">
        <v>866</v>
      </c>
      <c r="P119" s="956"/>
      <c r="Q119" s="956"/>
      <c r="R119" s="956"/>
      <c r="S119" s="956"/>
      <c r="T119" s="956"/>
      <c r="U119" s="957"/>
      <c r="V119" s="1068">
        <f>'報告書（事業主控）'!V119</f>
        <v>0</v>
      </c>
      <c r="W119" s="1069"/>
      <c r="X119" s="1069"/>
      <c r="Y119" s="1070"/>
      <c r="Z119" s="743"/>
      <c r="AA119" s="744"/>
      <c r="AB119" s="744"/>
      <c r="AC119" s="742"/>
      <c r="AD119" s="743"/>
      <c r="AE119" s="744"/>
      <c r="AF119" s="744"/>
      <c r="AG119" s="742"/>
      <c r="AH119" s="1068">
        <f>'報告書（事業主控）'!AH119</f>
        <v>0</v>
      </c>
      <c r="AI119" s="1069"/>
      <c r="AJ119" s="1069"/>
      <c r="AK119" s="1070"/>
      <c r="AL119" s="743"/>
      <c r="AM119" s="745"/>
      <c r="AN119" s="1068">
        <f>'報告書（事業主控）'!AN119</f>
        <v>0</v>
      </c>
      <c r="AO119" s="1069"/>
      <c r="AP119" s="1069"/>
      <c r="AQ119" s="1069"/>
      <c r="AR119" s="1069"/>
      <c r="AS119" s="746"/>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7"/>
      <c r="AM120" s="748"/>
      <c r="AN120" s="951">
        <f>'報告書（事業主控）'!AN120</f>
        <v>0</v>
      </c>
      <c r="AO120" s="954"/>
      <c r="AP120" s="954"/>
      <c r="AQ120" s="954"/>
      <c r="AR120" s="954"/>
      <c r="AS120" s="749"/>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91"/>
      <c r="AM121" s="692"/>
      <c r="AN121" s="1061">
        <f>'報告書（事業主控）'!AN121</f>
        <v>0</v>
      </c>
      <c r="AO121" s="1062"/>
      <c r="AP121" s="1062"/>
      <c r="AQ121" s="1062"/>
      <c r="AR121" s="1062"/>
      <c r="AS121" s="692"/>
    </row>
    <row r="122" spans="2:45" ht="18" customHeight="1">
      <c r="AN122" s="1060">
        <f>'報告書（事業主控）'!AN122</f>
        <v>0</v>
      </c>
      <c r="AO122" s="1060"/>
      <c r="AP122" s="1060"/>
      <c r="AQ122" s="1060"/>
      <c r="AR122" s="106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43</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740</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8"/>
      <c r="AO133" s="728"/>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10</v>
      </c>
      <c r="C135" s="836"/>
      <c r="D135" s="836"/>
      <c r="E135" s="836"/>
      <c r="F135" s="836"/>
      <c r="G135" s="836"/>
      <c r="H135" s="836"/>
      <c r="I135" s="836"/>
      <c r="J135" s="840" t="s">
        <v>18</v>
      </c>
      <c r="K135" s="840"/>
      <c r="L135" s="729" t="s">
        <v>11</v>
      </c>
      <c r="M135" s="840" t="s">
        <v>19</v>
      </c>
      <c r="N135" s="840"/>
      <c r="O135" s="841" t="s">
        <v>20</v>
      </c>
      <c r="P135" s="840"/>
      <c r="Q135" s="840"/>
      <c r="R135" s="840"/>
      <c r="S135" s="840"/>
      <c r="T135" s="840"/>
      <c r="U135" s="840" t="s">
        <v>21</v>
      </c>
      <c r="V135" s="840"/>
      <c r="W135" s="840"/>
      <c r="AD135" s="11"/>
      <c r="AE135" s="11"/>
      <c r="AF135" s="11"/>
      <c r="AG135" s="11"/>
      <c r="AH135" s="11"/>
      <c r="AI135" s="11"/>
      <c r="AJ135" s="11"/>
      <c r="AL135" s="981">
        <f>$AL$9</f>
        <v>0</v>
      </c>
      <c r="AM135" s="843"/>
      <c r="AN135" s="914" t="s">
        <v>12</v>
      </c>
      <c r="AO135" s="914"/>
      <c r="AP135" s="843">
        <v>4</v>
      </c>
      <c r="AQ135" s="843"/>
      <c r="AR135" s="914" t="s">
        <v>13</v>
      </c>
      <c r="AS135" s="917"/>
    </row>
    <row r="136" spans="2:45"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44</v>
      </c>
      <c r="C139" s="891"/>
      <c r="D139" s="891"/>
      <c r="E139" s="891"/>
      <c r="F139" s="891"/>
      <c r="G139" s="891"/>
      <c r="H139" s="891"/>
      <c r="I139" s="892"/>
      <c r="J139" s="890" t="s">
        <v>14</v>
      </c>
      <c r="K139" s="891"/>
      <c r="L139" s="891"/>
      <c r="M139" s="891"/>
      <c r="N139" s="899"/>
      <c r="O139" s="902" t="s">
        <v>45</v>
      </c>
      <c r="P139" s="891"/>
      <c r="Q139" s="891"/>
      <c r="R139" s="891"/>
      <c r="S139" s="891"/>
      <c r="T139" s="891"/>
      <c r="U139" s="892"/>
      <c r="V139" s="730" t="s">
        <v>876</v>
      </c>
      <c r="W139" s="731"/>
      <c r="X139" s="731"/>
      <c r="Y139" s="905" t="s">
        <v>877</v>
      </c>
      <c r="Z139" s="905"/>
      <c r="AA139" s="905"/>
      <c r="AB139" s="905"/>
      <c r="AC139" s="905"/>
      <c r="AD139" s="905"/>
      <c r="AE139" s="905"/>
      <c r="AF139" s="905"/>
      <c r="AG139" s="905"/>
      <c r="AH139" s="905"/>
      <c r="AI139" s="731"/>
      <c r="AJ139" s="731"/>
      <c r="AK139" s="732"/>
      <c r="AL139" s="1034" t="s">
        <v>836</v>
      </c>
      <c r="AM139" s="1034"/>
      <c r="AN139" s="906" t="s">
        <v>878</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15</v>
      </c>
      <c r="W140" s="853"/>
      <c r="X140" s="853"/>
      <c r="Y140" s="854"/>
      <c r="Z140" s="858" t="s">
        <v>24</v>
      </c>
      <c r="AA140" s="859"/>
      <c r="AB140" s="859"/>
      <c r="AC140" s="860"/>
      <c r="AD140" s="864" t="s">
        <v>25</v>
      </c>
      <c r="AE140" s="865"/>
      <c r="AF140" s="865"/>
      <c r="AG140" s="866"/>
      <c r="AH140" s="1098" t="s">
        <v>174</v>
      </c>
      <c r="AI140" s="914"/>
      <c r="AJ140" s="914"/>
      <c r="AK140" s="917"/>
      <c r="AL140" s="1035" t="s">
        <v>46</v>
      </c>
      <c r="AM140" s="1035"/>
      <c r="AN140" s="880" t="s">
        <v>27</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5">
        <f>'報告書（事業主控）'!O142</f>
        <v>0</v>
      </c>
      <c r="P142" s="736" t="s">
        <v>39</v>
      </c>
      <c r="Q142" s="735">
        <f>'報告書（事業主控）'!Q142</f>
        <v>0</v>
      </c>
      <c r="R142" s="736" t="s">
        <v>40</v>
      </c>
      <c r="S142" s="735">
        <f>'報告書（事業主控）'!S142</f>
        <v>0</v>
      </c>
      <c r="T142" s="944" t="s">
        <v>41</v>
      </c>
      <c r="U142" s="944"/>
      <c r="V142" s="1071">
        <f>'報告書（事業主控）'!V142</f>
        <v>0</v>
      </c>
      <c r="W142" s="1072"/>
      <c r="X142" s="1072"/>
      <c r="Y142" s="737" t="s">
        <v>16</v>
      </c>
      <c r="Z142" s="743"/>
      <c r="AA142" s="744"/>
      <c r="AB142" s="744"/>
      <c r="AC142" s="737" t="s">
        <v>16</v>
      </c>
      <c r="AD142" s="743"/>
      <c r="AE142" s="744"/>
      <c r="AF142" s="744"/>
      <c r="AG142" s="740" t="s">
        <v>16</v>
      </c>
      <c r="AH142" s="1100">
        <f>'報告書（事業主控）'!AH142</f>
        <v>0</v>
      </c>
      <c r="AI142" s="1101"/>
      <c r="AJ142" s="1101"/>
      <c r="AK142" s="1102"/>
      <c r="AL142" s="743"/>
      <c r="AM142" s="745"/>
      <c r="AN142" s="1068">
        <f>'報告書（事業主控）'!AN142</f>
        <v>0</v>
      </c>
      <c r="AO142" s="1069"/>
      <c r="AP142" s="1069"/>
      <c r="AQ142" s="1069"/>
      <c r="AR142" s="1069"/>
      <c r="AS142" s="740" t="s">
        <v>16</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9" t="s">
        <v>39</v>
      </c>
      <c r="Q143" s="33">
        <f>'報告書（事業主控）'!Q143</f>
        <v>0</v>
      </c>
      <c r="R143" s="689" t="s">
        <v>40</v>
      </c>
      <c r="S143" s="33">
        <f>'報告書（事業主控）'!S143</f>
        <v>0</v>
      </c>
      <c r="T143" s="1090" t="s">
        <v>42</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2"/>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39</v>
      </c>
      <c r="Q144" s="32">
        <f>'報告書（事業主控）'!Q144</f>
        <v>0</v>
      </c>
      <c r="R144" s="11" t="s">
        <v>40</v>
      </c>
      <c r="S144" s="32">
        <f>'報告書（事業主控）'!S144</f>
        <v>0</v>
      </c>
      <c r="T144" s="950" t="s">
        <v>41</v>
      </c>
      <c r="U144" s="950"/>
      <c r="V144" s="1071">
        <f>'報告書（事業主控）'!V144</f>
        <v>0</v>
      </c>
      <c r="W144" s="1072"/>
      <c r="X144" s="1072"/>
      <c r="Y144" s="742"/>
      <c r="Z144" s="743"/>
      <c r="AA144" s="744"/>
      <c r="AB144" s="744"/>
      <c r="AC144" s="742"/>
      <c r="AD144" s="743"/>
      <c r="AE144" s="744"/>
      <c r="AF144" s="744"/>
      <c r="AG144" s="742"/>
      <c r="AH144" s="1068">
        <f>'報告書（事業主控）'!AH144</f>
        <v>0</v>
      </c>
      <c r="AI144" s="1069"/>
      <c r="AJ144" s="1069"/>
      <c r="AK144" s="1070"/>
      <c r="AL144" s="743"/>
      <c r="AM144" s="745"/>
      <c r="AN144" s="1068">
        <f>'報告書（事業主控）'!AN144</f>
        <v>0</v>
      </c>
      <c r="AO144" s="1069"/>
      <c r="AP144" s="1069"/>
      <c r="AQ144" s="1069"/>
      <c r="AR144" s="1069"/>
      <c r="AS144" s="746"/>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9" t="s">
        <v>39</v>
      </c>
      <c r="Q145" s="33">
        <f>'報告書（事業主控）'!Q145</f>
        <v>0</v>
      </c>
      <c r="R145" s="689" t="s">
        <v>40</v>
      </c>
      <c r="S145" s="33">
        <f>'報告書（事業主控）'!S145</f>
        <v>0</v>
      </c>
      <c r="T145" s="1090" t="s">
        <v>42</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2"/>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39</v>
      </c>
      <c r="Q146" s="32">
        <f>'報告書（事業主控）'!Q146</f>
        <v>0</v>
      </c>
      <c r="R146" s="11" t="s">
        <v>40</v>
      </c>
      <c r="S146" s="32">
        <f>'報告書（事業主控）'!S146</f>
        <v>0</v>
      </c>
      <c r="T146" s="950" t="s">
        <v>41</v>
      </c>
      <c r="U146" s="950"/>
      <c r="V146" s="1071">
        <f>'報告書（事業主控）'!V146</f>
        <v>0</v>
      </c>
      <c r="W146" s="1072"/>
      <c r="X146" s="1072"/>
      <c r="Y146" s="742"/>
      <c r="Z146" s="743"/>
      <c r="AA146" s="744"/>
      <c r="AB146" s="744"/>
      <c r="AC146" s="742"/>
      <c r="AD146" s="743"/>
      <c r="AE146" s="744"/>
      <c r="AF146" s="744"/>
      <c r="AG146" s="742"/>
      <c r="AH146" s="1068">
        <f>'報告書（事業主控）'!AH146</f>
        <v>0</v>
      </c>
      <c r="AI146" s="1069"/>
      <c r="AJ146" s="1069"/>
      <c r="AK146" s="1070"/>
      <c r="AL146" s="743"/>
      <c r="AM146" s="745"/>
      <c r="AN146" s="1068">
        <f>'報告書（事業主控）'!AN146</f>
        <v>0</v>
      </c>
      <c r="AO146" s="1069"/>
      <c r="AP146" s="1069"/>
      <c r="AQ146" s="1069"/>
      <c r="AR146" s="1069"/>
      <c r="AS146" s="746"/>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9" t="s">
        <v>39</v>
      </c>
      <c r="Q147" s="33">
        <f>'報告書（事業主控）'!Q147</f>
        <v>0</v>
      </c>
      <c r="R147" s="689" t="s">
        <v>40</v>
      </c>
      <c r="S147" s="33">
        <f>'報告書（事業主控）'!S147</f>
        <v>0</v>
      </c>
      <c r="T147" s="1090" t="s">
        <v>42</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2"/>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39</v>
      </c>
      <c r="Q148" s="32">
        <f>'報告書（事業主控）'!Q148</f>
        <v>0</v>
      </c>
      <c r="R148" s="11" t="s">
        <v>40</v>
      </c>
      <c r="S148" s="32">
        <f>'報告書（事業主控）'!S148</f>
        <v>0</v>
      </c>
      <c r="T148" s="950" t="s">
        <v>41</v>
      </c>
      <c r="U148" s="950"/>
      <c r="V148" s="1071">
        <f>'報告書（事業主控）'!V148</f>
        <v>0</v>
      </c>
      <c r="W148" s="1072"/>
      <c r="X148" s="1072"/>
      <c r="Y148" s="742"/>
      <c r="Z148" s="743"/>
      <c r="AA148" s="744"/>
      <c r="AB148" s="744"/>
      <c r="AC148" s="742"/>
      <c r="AD148" s="743"/>
      <c r="AE148" s="744"/>
      <c r="AF148" s="744"/>
      <c r="AG148" s="742"/>
      <c r="AH148" s="1068">
        <f>'報告書（事業主控）'!AH148</f>
        <v>0</v>
      </c>
      <c r="AI148" s="1069"/>
      <c r="AJ148" s="1069"/>
      <c r="AK148" s="1070"/>
      <c r="AL148" s="743"/>
      <c r="AM148" s="745"/>
      <c r="AN148" s="1068">
        <f>'報告書（事業主控）'!AN148</f>
        <v>0</v>
      </c>
      <c r="AO148" s="1069"/>
      <c r="AP148" s="1069"/>
      <c r="AQ148" s="1069"/>
      <c r="AR148" s="1069"/>
      <c r="AS148" s="746"/>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9" t="s">
        <v>39</v>
      </c>
      <c r="Q149" s="33">
        <f>'報告書（事業主控）'!Q149</f>
        <v>0</v>
      </c>
      <c r="R149" s="689" t="s">
        <v>40</v>
      </c>
      <c r="S149" s="33">
        <f>'報告書（事業主控）'!S149</f>
        <v>0</v>
      </c>
      <c r="T149" s="1090" t="s">
        <v>42</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2"/>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39</v>
      </c>
      <c r="Q150" s="32">
        <f>'報告書（事業主控）'!Q150</f>
        <v>0</v>
      </c>
      <c r="R150" s="11" t="s">
        <v>40</v>
      </c>
      <c r="S150" s="32">
        <f>'報告書（事業主控）'!S150</f>
        <v>0</v>
      </c>
      <c r="T150" s="950" t="s">
        <v>41</v>
      </c>
      <c r="U150" s="950"/>
      <c r="V150" s="1071">
        <f>'報告書（事業主控）'!V150</f>
        <v>0</v>
      </c>
      <c r="W150" s="1072"/>
      <c r="X150" s="1072"/>
      <c r="Y150" s="742"/>
      <c r="Z150" s="743"/>
      <c r="AA150" s="744"/>
      <c r="AB150" s="744"/>
      <c r="AC150" s="742"/>
      <c r="AD150" s="743"/>
      <c r="AE150" s="744"/>
      <c r="AF150" s="744"/>
      <c r="AG150" s="742"/>
      <c r="AH150" s="1068">
        <f>'報告書（事業主控）'!AH150</f>
        <v>0</v>
      </c>
      <c r="AI150" s="1069"/>
      <c r="AJ150" s="1069"/>
      <c r="AK150" s="1070"/>
      <c r="AL150" s="743"/>
      <c r="AM150" s="745"/>
      <c r="AN150" s="1068">
        <f>'報告書（事業主控）'!AN150</f>
        <v>0</v>
      </c>
      <c r="AO150" s="1069"/>
      <c r="AP150" s="1069"/>
      <c r="AQ150" s="1069"/>
      <c r="AR150" s="1069"/>
      <c r="AS150" s="746"/>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9" t="s">
        <v>39</v>
      </c>
      <c r="Q151" s="33">
        <f>'報告書（事業主控）'!Q151</f>
        <v>0</v>
      </c>
      <c r="R151" s="689" t="s">
        <v>40</v>
      </c>
      <c r="S151" s="33">
        <f>'報告書（事業主控）'!S151</f>
        <v>0</v>
      </c>
      <c r="T151" s="1090" t="s">
        <v>42</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2"/>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39</v>
      </c>
      <c r="Q152" s="32">
        <f>'報告書（事業主控）'!Q152</f>
        <v>0</v>
      </c>
      <c r="R152" s="11" t="s">
        <v>40</v>
      </c>
      <c r="S152" s="32">
        <f>'報告書（事業主控）'!S152</f>
        <v>0</v>
      </c>
      <c r="T152" s="950" t="s">
        <v>41</v>
      </c>
      <c r="U152" s="950"/>
      <c r="V152" s="1071">
        <f>'報告書（事業主控）'!V152</f>
        <v>0</v>
      </c>
      <c r="W152" s="1072"/>
      <c r="X152" s="1072"/>
      <c r="Y152" s="742"/>
      <c r="Z152" s="743"/>
      <c r="AA152" s="744"/>
      <c r="AB152" s="744"/>
      <c r="AC152" s="742"/>
      <c r="AD152" s="743"/>
      <c r="AE152" s="744"/>
      <c r="AF152" s="744"/>
      <c r="AG152" s="742"/>
      <c r="AH152" s="1068">
        <f>'報告書（事業主控）'!AH152</f>
        <v>0</v>
      </c>
      <c r="AI152" s="1069"/>
      <c r="AJ152" s="1069"/>
      <c r="AK152" s="1070"/>
      <c r="AL152" s="743"/>
      <c r="AM152" s="745"/>
      <c r="AN152" s="1068">
        <f>'報告書（事業主控）'!AN152</f>
        <v>0</v>
      </c>
      <c r="AO152" s="1069"/>
      <c r="AP152" s="1069"/>
      <c r="AQ152" s="1069"/>
      <c r="AR152" s="1069"/>
      <c r="AS152" s="746"/>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9" t="s">
        <v>39</v>
      </c>
      <c r="Q153" s="33">
        <f>'報告書（事業主控）'!Q153</f>
        <v>0</v>
      </c>
      <c r="R153" s="689" t="s">
        <v>40</v>
      </c>
      <c r="S153" s="33">
        <f>'報告書（事業主控）'!S153</f>
        <v>0</v>
      </c>
      <c r="T153" s="1090" t="s">
        <v>42</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2"/>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39</v>
      </c>
      <c r="Q154" s="32">
        <f>'報告書（事業主控）'!Q154</f>
        <v>0</v>
      </c>
      <c r="R154" s="11" t="s">
        <v>40</v>
      </c>
      <c r="S154" s="32">
        <f>'報告書（事業主控）'!S154</f>
        <v>0</v>
      </c>
      <c r="T154" s="950" t="s">
        <v>41</v>
      </c>
      <c r="U154" s="950"/>
      <c r="V154" s="1071">
        <f>'報告書（事業主控）'!V154</f>
        <v>0</v>
      </c>
      <c r="W154" s="1072"/>
      <c r="X154" s="1072"/>
      <c r="Y154" s="742"/>
      <c r="Z154" s="743"/>
      <c r="AA154" s="744"/>
      <c r="AB154" s="744"/>
      <c r="AC154" s="742"/>
      <c r="AD154" s="743"/>
      <c r="AE154" s="744"/>
      <c r="AF154" s="744"/>
      <c r="AG154" s="742"/>
      <c r="AH154" s="1068">
        <f>'報告書（事業主控）'!AH154</f>
        <v>0</v>
      </c>
      <c r="AI154" s="1069"/>
      <c r="AJ154" s="1069"/>
      <c r="AK154" s="1070"/>
      <c r="AL154" s="743"/>
      <c r="AM154" s="745"/>
      <c r="AN154" s="1068">
        <f>'報告書（事業主控）'!AN154</f>
        <v>0</v>
      </c>
      <c r="AO154" s="1069"/>
      <c r="AP154" s="1069"/>
      <c r="AQ154" s="1069"/>
      <c r="AR154" s="1069"/>
      <c r="AS154" s="746"/>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9" t="s">
        <v>39</v>
      </c>
      <c r="Q155" s="33">
        <f>'報告書（事業主控）'!Q155</f>
        <v>0</v>
      </c>
      <c r="R155" s="689" t="s">
        <v>40</v>
      </c>
      <c r="S155" s="33">
        <f>'報告書（事業主控）'!S155</f>
        <v>0</v>
      </c>
      <c r="T155" s="1090" t="s">
        <v>42</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2"/>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39</v>
      </c>
      <c r="Q156" s="32">
        <f>'報告書（事業主控）'!Q156</f>
        <v>0</v>
      </c>
      <c r="R156" s="11" t="s">
        <v>40</v>
      </c>
      <c r="S156" s="32">
        <f>'報告書（事業主控）'!S156</f>
        <v>0</v>
      </c>
      <c r="T156" s="950" t="s">
        <v>41</v>
      </c>
      <c r="U156" s="950"/>
      <c r="V156" s="1071">
        <f>'報告書（事業主控）'!V156</f>
        <v>0</v>
      </c>
      <c r="W156" s="1072"/>
      <c r="X156" s="1072"/>
      <c r="Y156" s="742"/>
      <c r="Z156" s="743"/>
      <c r="AA156" s="744"/>
      <c r="AB156" s="744"/>
      <c r="AC156" s="742"/>
      <c r="AD156" s="743"/>
      <c r="AE156" s="744"/>
      <c r="AF156" s="744"/>
      <c r="AG156" s="742"/>
      <c r="AH156" s="1068">
        <f>'報告書（事業主控）'!AH156</f>
        <v>0</v>
      </c>
      <c r="AI156" s="1069"/>
      <c r="AJ156" s="1069"/>
      <c r="AK156" s="1070"/>
      <c r="AL156" s="743"/>
      <c r="AM156" s="745"/>
      <c r="AN156" s="1068">
        <f>'報告書（事業主控）'!AN156</f>
        <v>0</v>
      </c>
      <c r="AO156" s="1069"/>
      <c r="AP156" s="1069"/>
      <c r="AQ156" s="1069"/>
      <c r="AR156" s="1069"/>
      <c r="AS156" s="746"/>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9" t="s">
        <v>39</v>
      </c>
      <c r="Q157" s="33">
        <f>'報告書（事業主控）'!Q157</f>
        <v>0</v>
      </c>
      <c r="R157" s="689" t="s">
        <v>40</v>
      </c>
      <c r="S157" s="33">
        <f>'報告書（事業主控）'!S157</f>
        <v>0</v>
      </c>
      <c r="T157" s="1090" t="s">
        <v>42</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2"/>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39</v>
      </c>
      <c r="Q158" s="32">
        <f>'報告書（事業主控）'!Q158</f>
        <v>0</v>
      </c>
      <c r="R158" s="11" t="s">
        <v>40</v>
      </c>
      <c r="S158" s="32">
        <f>'報告書（事業主控）'!S158</f>
        <v>0</v>
      </c>
      <c r="T158" s="950" t="s">
        <v>41</v>
      </c>
      <c r="U158" s="950"/>
      <c r="V158" s="1071">
        <f>'報告書（事業主控）'!V158</f>
        <v>0</v>
      </c>
      <c r="W158" s="1072"/>
      <c r="X158" s="1072"/>
      <c r="Y158" s="742"/>
      <c r="Z158" s="743"/>
      <c r="AA158" s="744"/>
      <c r="AB158" s="744"/>
      <c r="AC158" s="742"/>
      <c r="AD158" s="743"/>
      <c r="AE158" s="744"/>
      <c r="AF158" s="744"/>
      <c r="AG158" s="742"/>
      <c r="AH158" s="1068">
        <f>'報告書（事業主控）'!AH158</f>
        <v>0</v>
      </c>
      <c r="AI158" s="1069"/>
      <c r="AJ158" s="1069"/>
      <c r="AK158" s="1070"/>
      <c r="AL158" s="743"/>
      <c r="AM158" s="745"/>
      <c r="AN158" s="1068">
        <f>'報告書（事業主控）'!AN158</f>
        <v>0</v>
      </c>
      <c r="AO158" s="1069"/>
      <c r="AP158" s="1069"/>
      <c r="AQ158" s="1069"/>
      <c r="AR158" s="1069"/>
      <c r="AS158" s="746"/>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9" t="s">
        <v>39</v>
      </c>
      <c r="Q159" s="33">
        <f>'報告書（事業主控）'!Q159</f>
        <v>0</v>
      </c>
      <c r="R159" s="689" t="s">
        <v>40</v>
      </c>
      <c r="S159" s="33">
        <f>'報告書（事業主控）'!S159</f>
        <v>0</v>
      </c>
      <c r="T159" s="1090" t="s">
        <v>42</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2"/>
    </row>
    <row r="160" spans="2:45" ht="18" customHeight="1">
      <c r="B160" s="839" t="s">
        <v>865</v>
      </c>
      <c r="C160" s="956"/>
      <c r="D160" s="956"/>
      <c r="E160" s="957"/>
      <c r="F160" s="1073">
        <f>'報告書（事業主控）'!F160</f>
        <v>0</v>
      </c>
      <c r="G160" s="1074"/>
      <c r="H160" s="1074"/>
      <c r="I160" s="1074"/>
      <c r="J160" s="1074"/>
      <c r="K160" s="1074"/>
      <c r="L160" s="1074"/>
      <c r="M160" s="1074"/>
      <c r="N160" s="1075"/>
      <c r="O160" s="839" t="s">
        <v>866</v>
      </c>
      <c r="P160" s="956"/>
      <c r="Q160" s="956"/>
      <c r="R160" s="956"/>
      <c r="S160" s="956"/>
      <c r="T160" s="956"/>
      <c r="U160" s="957"/>
      <c r="V160" s="1068">
        <f>'報告書（事業主控）'!V160</f>
        <v>0</v>
      </c>
      <c r="W160" s="1069"/>
      <c r="X160" s="1069"/>
      <c r="Y160" s="1070"/>
      <c r="Z160" s="743"/>
      <c r="AA160" s="744"/>
      <c r="AB160" s="744"/>
      <c r="AC160" s="742"/>
      <c r="AD160" s="743"/>
      <c r="AE160" s="744"/>
      <c r="AF160" s="744"/>
      <c r="AG160" s="742"/>
      <c r="AH160" s="1068">
        <f>'報告書（事業主控）'!AH160</f>
        <v>0</v>
      </c>
      <c r="AI160" s="1069"/>
      <c r="AJ160" s="1069"/>
      <c r="AK160" s="1070"/>
      <c r="AL160" s="743"/>
      <c r="AM160" s="745"/>
      <c r="AN160" s="1068">
        <f>'報告書（事業主控）'!AN160</f>
        <v>0</v>
      </c>
      <c r="AO160" s="1069"/>
      <c r="AP160" s="1069"/>
      <c r="AQ160" s="1069"/>
      <c r="AR160" s="1069"/>
      <c r="AS160" s="746"/>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7"/>
      <c r="AM161" s="748"/>
      <c r="AN161" s="951">
        <f>'報告書（事業主控）'!AN161</f>
        <v>0</v>
      </c>
      <c r="AO161" s="954"/>
      <c r="AP161" s="954"/>
      <c r="AQ161" s="954"/>
      <c r="AR161" s="954"/>
      <c r="AS161" s="749"/>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91"/>
      <c r="AM162" s="692"/>
      <c r="AN162" s="1061">
        <f>'報告書（事業主控）'!AN162</f>
        <v>0</v>
      </c>
      <c r="AO162" s="1062"/>
      <c r="AP162" s="1062"/>
      <c r="AQ162" s="1062"/>
      <c r="AR162" s="1062"/>
      <c r="AS162" s="692"/>
    </row>
    <row r="163" spans="2:45" ht="18" customHeight="1">
      <c r="AN163" s="1060">
        <f>'報告書（事業主控）'!AN163</f>
        <v>0</v>
      </c>
      <c r="AO163" s="1060"/>
      <c r="AP163" s="1060"/>
      <c r="AQ163" s="1060"/>
      <c r="AR163" s="106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43</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740</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8"/>
      <c r="AO174" s="728"/>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10</v>
      </c>
      <c r="C176" s="836"/>
      <c r="D176" s="836"/>
      <c r="E176" s="836"/>
      <c r="F176" s="836"/>
      <c r="G176" s="836"/>
      <c r="H176" s="836"/>
      <c r="I176" s="836"/>
      <c r="J176" s="840" t="s">
        <v>18</v>
      </c>
      <c r="K176" s="840"/>
      <c r="L176" s="729" t="s">
        <v>11</v>
      </c>
      <c r="M176" s="840" t="s">
        <v>19</v>
      </c>
      <c r="N176" s="840"/>
      <c r="O176" s="841" t="s">
        <v>20</v>
      </c>
      <c r="P176" s="840"/>
      <c r="Q176" s="840"/>
      <c r="R176" s="840"/>
      <c r="S176" s="840"/>
      <c r="T176" s="840"/>
      <c r="U176" s="840" t="s">
        <v>21</v>
      </c>
      <c r="V176" s="840"/>
      <c r="W176" s="840"/>
      <c r="AD176" s="11"/>
      <c r="AE176" s="11"/>
      <c r="AF176" s="11"/>
      <c r="AG176" s="11"/>
      <c r="AH176" s="11"/>
      <c r="AI176" s="11"/>
      <c r="AJ176" s="11"/>
      <c r="AL176" s="981">
        <f>$AL$9</f>
        <v>0</v>
      </c>
      <c r="AM176" s="843"/>
      <c r="AN176" s="914" t="s">
        <v>12</v>
      </c>
      <c r="AO176" s="914"/>
      <c r="AP176" s="843">
        <v>5</v>
      </c>
      <c r="AQ176" s="843"/>
      <c r="AR176" s="914" t="s">
        <v>13</v>
      </c>
      <c r="AS176" s="917"/>
    </row>
    <row r="177" spans="2:45"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44</v>
      </c>
      <c r="C180" s="891"/>
      <c r="D180" s="891"/>
      <c r="E180" s="891"/>
      <c r="F180" s="891"/>
      <c r="G180" s="891"/>
      <c r="H180" s="891"/>
      <c r="I180" s="892"/>
      <c r="J180" s="890" t="s">
        <v>14</v>
      </c>
      <c r="K180" s="891"/>
      <c r="L180" s="891"/>
      <c r="M180" s="891"/>
      <c r="N180" s="899"/>
      <c r="O180" s="902" t="s">
        <v>45</v>
      </c>
      <c r="P180" s="891"/>
      <c r="Q180" s="891"/>
      <c r="R180" s="891"/>
      <c r="S180" s="891"/>
      <c r="T180" s="891"/>
      <c r="U180" s="892"/>
      <c r="V180" s="730" t="s">
        <v>876</v>
      </c>
      <c r="W180" s="731"/>
      <c r="X180" s="731"/>
      <c r="Y180" s="905" t="s">
        <v>877</v>
      </c>
      <c r="Z180" s="905"/>
      <c r="AA180" s="905"/>
      <c r="AB180" s="905"/>
      <c r="AC180" s="905"/>
      <c r="AD180" s="905"/>
      <c r="AE180" s="905"/>
      <c r="AF180" s="905"/>
      <c r="AG180" s="905"/>
      <c r="AH180" s="905"/>
      <c r="AI180" s="731"/>
      <c r="AJ180" s="731"/>
      <c r="AK180" s="732"/>
      <c r="AL180" s="1034" t="s">
        <v>836</v>
      </c>
      <c r="AM180" s="1034"/>
      <c r="AN180" s="906" t="s">
        <v>878</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15</v>
      </c>
      <c r="W181" s="853"/>
      <c r="X181" s="853"/>
      <c r="Y181" s="854"/>
      <c r="Z181" s="858" t="s">
        <v>24</v>
      </c>
      <c r="AA181" s="859"/>
      <c r="AB181" s="859"/>
      <c r="AC181" s="860"/>
      <c r="AD181" s="864" t="s">
        <v>25</v>
      </c>
      <c r="AE181" s="865"/>
      <c r="AF181" s="865"/>
      <c r="AG181" s="866"/>
      <c r="AH181" s="1098" t="s">
        <v>174</v>
      </c>
      <c r="AI181" s="914"/>
      <c r="AJ181" s="914"/>
      <c r="AK181" s="917"/>
      <c r="AL181" s="1035" t="s">
        <v>46</v>
      </c>
      <c r="AM181" s="1035"/>
      <c r="AN181" s="880" t="s">
        <v>27</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5">
        <f>'報告書（事業主控）'!O183</f>
        <v>0</v>
      </c>
      <c r="P183" s="736" t="s">
        <v>39</v>
      </c>
      <c r="Q183" s="735">
        <f>'報告書（事業主控）'!Q183</f>
        <v>0</v>
      </c>
      <c r="R183" s="736" t="s">
        <v>40</v>
      </c>
      <c r="S183" s="735">
        <f>'報告書（事業主控）'!S183</f>
        <v>0</v>
      </c>
      <c r="T183" s="944" t="s">
        <v>41</v>
      </c>
      <c r="U183" s="944"/>
      <c r="V183" s="1071">
        <f>'報告書（事業主控）'!V183</f>
        <v>0</v>
      </c>
      <c r="W183" s="1072"/>
      <c r="X183" s="1072"/>
      <c r="Y183" s="737" t="s">
        <v>16</v>
      </c>
      <c r="Z183" s="743"/>
      <c r="AA183" s="744"/>
      <c r="AB183" s="744"/>
      <c r="AC183" s="737" t="s">
        <v>16</v>
      </c>
      <c r="AD183" s="743"/>
      <c r="AE183" s="744"/>
      <c r="AF183" s="744"/>
      <c r="AG183" s="740" t="s">
        <v>16</v>
      </c>
      <c r="AH183" s="1100">
        <f>'報告書（事業主控）'!AH183</f>
        <v>0</v>
      </c>
      <c r="AI183" s="1101"/>
      <c r="AJ183" s="1101"/>
      <c r="AK183" s="1102"/>
      <c r="AL183" s="743"/>
      <c r="AM183" s="745"/>
      <c r="AN183" s="1068">
        <f>'報告書（事業主控）'!AN183</f>
        <v>0</v>
      </c>
      <c r="AO183" s="1069"/>
      <c r="AP183" s="1069"/>
      <c r="AQ183" s="1069"/>
      <c r="AR183" s="1069"/>
      <c r="AS183" s="740" t="s">
        <v>16</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9" t="s">
        <v>39</v>
      </c>
      <c r="Q184" s="33">
        <f>'報告書（事業主控）'!Q184</f>
        <v>0</v>
      </c>
      <c r="R184" s="689" t="s">
        <v>40</v>
      </c>
      <c r="S184" s="33">
        <f>'報告書（事業主控）'!S184</f>
        <v>0</v>
      </c>
      <c r="T184" s="1090" t="s">
        <v>42</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2"/>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39</v>
      </c>
      <c r="Q185" s="32">
        <f>'報告書（事業主控）'!Q185</f>
        <v>0</v>
      </c>
      <c r="R185" s="11" t="s">
        <v>40</v>
      </c>
      <c r="S185" s="32">
        <f>'報告書（事業主控）'!S185</f>
        <v>0</v>
      </c>
      <c r="T185" s="950" t="s">
        <v>41</v>
      </c>
      <c r="U185" s="950"/>
      <c r="V185" s="1071">
        <f>'報告書（事業主控）'!V185</f>
        <v>0</v>
      </c>
      <c r="W185" s="1072"/>
      <c r="X185" s="1072"/>
      <c r="Y185" s="742"/>
      <c r="Z185" s="743"/>
      <c r="AA185" s="744"/>
      <c r="AB185" s="744"/>
      <c r="AC185" s="742"/>
      <c r="AD185" s="743"/>
      <c r="AE185" s="744"/>
      <c r="AF185" s="744"/>
      <c r="AG185" s="742"/>
      <c r="AH185" s="1068">
        <f>'報告書（事業主控）'!AH185</f>
        <v>0</v>
      </c>
      <c r="AI185" s="1069"/>
      <c r="AJ185" s="1069"/>
      <c r="AK185" s="1070"/>
      <c r="AL185" s="743"/>
      <c r="AM185" s="745"/>
      <c r="AN185" s="1068">
        <f>'報告書（事業主控）'!AN185</f>
        <v>0</v>
      </c>
      <c r="AO185" s="1069"/>
      <c r="AP185" s="1069"/>
      <c r="AQ185" s="1069"/>
      <c r="AR185" s="1069"/>
      <c r="AS185" s="746"/>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9" t="s">
        <v>39</v>
      </c>
      <c r="Q186" s="33">
        <f>'報告書（事業主控）'!Q186</f>
        <v>0</v>
      </c>
      <c r="R186" s="689" t="s">
        <v>40</v>
      </c>
      <c r="S186" s="33">
        <f>'報告書（事業主控）'!S186</f>
        <v>0</v>
      </c>
      <c r="T186" s="1090" t="s">
        <v>42</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2"/>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39</v>
      </c>
      <c r="Q187" s="32">
        <f>'報告書（事業主控）'!Q187</f>
        <v>0</v>
      </c>
      <c r="R187" s="11" t="s">
        <v>40</v>
      </c>
      <c r="S187" s="32">
        <f>'報告書（事業主控）'!S187</f>
        <v>0</v>
      </c>
      <c r="T187" s="950" t="s">
        <v>41</v>
      </c>
      <c r="U187" s="950"/>
      <c r="V187" s="1071">
        <f>'報告書（事業主控）'!V187</f>
        <v>0</v>
      </c>
      <c r="W187" s="1072"/>
      <c r="X187" s="1072"/>
      <c r="Y187" s="742"/>
      <c r="Z187" s="743"/>
      <c r="AA187" s="744"/>
      <c r="AB187" s="744"/>
      <c r="AC187" s="742"/>
      <c r="AD187" s="743"/>
      <c r="AE187" s="744"/>
      <c r="AF187" s="744"/>
      <c r="AG187" s="742"/>
      <c r="AH187" s="1068">
        <f>'報告書（事業主控）'!AH187</f>
        <v>0</v>
      </c>
      <c r="AI187" s="1069"/>
      <c r="AJ187" s="1069"/>
      <c r="AK187" s="1070"/>
      <c r="AL187" s="743"/>
      <c r="AM187" s="745"/>
      <c r="AN187" s="1068">
        <f>'報告書（事業主控）'!AN187</f>
        <v>0</v>
      </c>
      <c r="AO187" s="1069"/>
      <c r="AP187" s="1069"/>
      <c r="AQ187" s="1069"/>
      <c r="AR187" s="1069"/>
      <c r="AS187" s="746"/>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9" t="s">
        <v>39</v>
      </c>
      <c r="Q188" s="33">
        <f>'報告書（事業主控）'!Q188</f>
        <v>0</v>
      </c>
      <c r="R188" s="689" t="s">
        <v>40</v>
      </c>
      <c r="S188" s="33">
        <f>'報告書（事業主控）'!S188</f>
        <v>0</v>
      </c>
      <c r="T188" s="1090" t="s">
        <v>42</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2"/>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39</v>
      </c>
      <c r="Q189" s="32">
        <f>'報告書（事業主控）'!Q189</f>
        <v>0</v>
      </c>
      <c r="R189" s="11" t="s">
        <v>40</v>
      </c>
      <c r="S189" s="32">
        <f>'報告書（事業主控）'!S189</f>
        <v>0</v>
      </c>
      <c r="T189" s="950" t="s">
        <v>41</v>
      </c>
      <c r="U189" s="950"/>
      <c r="V189" s="1071">
        <f>'報告書（事業主控）'!V189</f>
        <v>0</v>
      </c>
      <c r="W189" s="1072"/>
      <c r="X189" s="1072"/>
      <c r="Y189" s="742"/>
      <c r="Z189" s="743"/>
      <c r="AA189" s="744"/>
      <c r="AB189" s="744"/>
      <c r="AC189" s="742"/>
      <c r="AD189" s="743"/>
      <c r="AE189" s="744"/>
      <c r="AF189" s="744"/>
      <c r="AG189" s="742"/>
      <c r="AH189" s="1068">
        <f>'報告書（事業主控）'!AH189</f>
        <v>0</v>
      </c>
      <c r="AI189" s="1069"/>
      <c r="AJ189" s="1069"/>
      <c r="AK189" s="1070"/>
      <c r="AL189" s="743"/>
      <c r="AM189" s="745"/>
      <c r="AN189" s="1068">
        <f>'報告書（事業主控）'!AN189</f>
        <v>0</v>
      </c>
      <c r="AO189" s="1069"/>
      <c r="AP189" s="1069"/>
      <c r="AQ189" s="1069"/>
      <c r="AR189" s="1069"/>
      <c r="AS189" s="746"/>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9" t="s">
        <v>39</v>
      </c>
      <c r="Q190" s="33">
        <f>'報告書（事業主控）'!Q190</f>
        <v>0</v>
      </c>
      <c r="R190" s="689" t="s">
        <v>40</v>
      </c>
      <c r="S190" s="33">
        <f>'報告書（事業主控）'!S190</f>
        <v>0</v>
      </c>
      <c r="T190" s="1090" t="s">
        <v>42</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2"/>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39</v>
      </c>
      <c r="Q191" s="32">
        <f>'報告書（事業主控）'!Q191</f>
        <v>0</v>
      </c>
      <c r="R191" s="11" t="s">
        <v>40</v>
      </c>
      <c r="S191" s="32">
        <f>'報告書（事業主控）'!S191</f>
        <v>0</v>
      </c>
      <c r="T191" s="950" t="s">
        <v>41</v>
      </c>
      <c r="U191" s="950"/>
      <c r="V191" s="1071">
        <f>'報告書（事業主控）'!V191</f>
        <v>0</v>
      </c>
      <c r="W191" s="1072"/>
      <c r="X191" s="1072"/>
      <c r="Y191" s="742"/>
      <c r="Z191" s="743"/>
      <c r="AA191" s="744"/>
      <c r="AB191" s="744"/>
      <c r="AC191" s="742"/>
      <c r="AD191" s="743"/>
      <c r="AE191" s="744"/>
      <c r="AF191" s="744"/>
      <c r="AG191" s="742"/>
      <c r="AH191" s="1068">
        <f>'報告書（事業主控）'!AH191</f>
        <v>0</v>
      </c>
      <c r="AI191" s="1069"/>
      <c r="AJ191" s="1069"/>
      <c r="AK191" s="1070"/>
      <c r="AL191" s="743"/>
      <c r="AM191" s="745"/>
      <c r="AN191" s="1068">
        <f>'報告書（事業主控）'!AN191</f>
        <v>0</v>
      </c>
      <c r="AO191" s="1069"/>
      <c r="AP191" s="1069"/>
      <c r="AQ191" s="1069"/>
      <c r="AR191" s="1069"/>
      <c r="AS191" s="746"/>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9" t="s">
        <v>39</v>
      </c>
      <c r="Q192" s="33">
        <f>'報告書（事業主控）'!Q192</f>
        <v>0</v>
      </c>
      <c r="R192" s="689" t="s">
        <v>40</v>
      </c>
      <c r="S192" s="33">
        <f>'報告書（事業主控）'!S192</f>
        <v>0</v>
      </c>
      <c r="T192" s="1090" t="s">
        <v>42</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2"/>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39</v>
      </c>
      <c r="Q193" s="32">
        <f>'報告書（事業主控）'!Q193</f>
        <v>0</v>
      </c>
      <c r="R193" s="11" t="s">
        <v>40</v>
      </c>
      <c r="S193" s="32">
        <f>'報告書（事業主控）'!S193</f>
        <v>0</v>
      </c>
      <c r="T193" s="950" t="s">
        <v>41</v>
      </c>
      <c r="U193" s="950"/>
      <c r="V193" s="1071">
        <f>'報告書（事業主控）'!V193</f>
        <v>0</v>
      </c>
      <c r="W193" s="1072"/>
      <c r="X193" s="1072"/>
      <c r="Y193" s="742"/>
      <c r="Z193" s="743"/>
      <c r="AA193" s="744"/>
      <c r="AB193" s="744"/>
      <c r="AC193" s="742"/>
      <c r="AD193" s="743"/>
      <c r="AE193" s="744"/>
      <c r="AF193" s="744"/>
      <c r="AG193" s="742"/>
      <c r="AH193" s="1068">
        <f>'報告書（事業主控）'!AH193</f>
        <v>0</v>
      </c>
      <c r="AI193" s="1069"/>
      <c r="AJ193" s="1069"/>
      <c r="AK193" s="1070"/>
      <c r="AL193" s="743"/>
      <c r="AM193" s="745"/>
      <c r="AN193" s="1068">
        <f>'報告書（事業主控）'!AN193</f>
        <v>0</v>
      </c>
      <c r="AO193" s="1069"/>
      <c r="AP193" s="1069"/>
      <c r="AQ193" s="1069"/>
      <c r="AR193" s="1069"/>
      <c r="AS193" s="746"/>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9" t="s">
        <v>39</v>
      </c>
      <c r="Q194" s="33">
        <f>'報告書（事業主控）'!Q194</f>
        <v>0</v>
      </c>
      <c r="R194" s="689" t="s">
        <v>40</v>
      </c>
      <c r="S194" s="33">
        <f>'報告書（事業主控）'!S194</f>
        <v>0</v>
      </c>
      <c r="T194" s="1090" t="s">
        <v>42</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2"/>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39</v>
      </c>
      <c r="Q195" s="32">
        <f>'報告書（事業主控）'!Q195</f>
        <v>0</v>
      </c>
      <c r="R195" s="11" t="s">
        <v>40</v>
      </c>
      <c r="S195" s="32">
        <f>'報告書（事業主控）'!S195</f>
        <v>0</v>
      </c>
      <c r="T195" s="950" t="s">
        <v>41</v>
      </c>
      <c r="U195" s="950"/>
      <c r="V195" s="1071">
        <f>'報告書（事業主控）'!V195</f>
        <v>0</v>
      </c>
      <c r="W195" s="1072"/>
      <c r="X195" s="1072"/>
      <c r="Y195" s="742"/>
      <c r="Z195" s="743"/>
      <c r="AA195" s="744"/>
      <c r="AB195" s="744"/>
      <c r="AC195" s="742"/>
      <c r="AD195" s="743"/>
      <c r="AE195" s="744"/>
      <c r="AF195" s="744"/>
      <c r="AG195" s="742"/>
      <c r="AH195" s="1068">
        <f>'報告書（事業主控）'!AH195</f>
        <v>0</v>
      </c>
      <c r="AI195" s="1069"/>
      <c r="AJ195" s="1069"/>
      <c r="AK195" s="1070"/>
      <c r="AL195" s="743"/>
      <c r="AM195" s="745"/>
      <c r="AN195" s="1068">
        <f>'報告書（事業主控）'!AN195</f>
        <v>0</v>
      </c>
      <c r="AO195" s="1069"/>
      <c r="AP195" s="1069"/>
      <c r="AQ195" s="1069"/>
      <c r="AR195" s="1069"/>
      <c r="AS195" s="746"/>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9" t="s">
        <v>39</v>
      </c>
      <c r="Q196" s="33">
        <f>'報告書（事業主控）'!Q196</f>
        <v>0</v>
      </c>
      <c r="R196" s="689" t="s">
        <v>40</v>
      </c>
      <c r="S196" s="33">
        <f>'報告書（事業主控）'!S196</f>
        <v>0</v>
      </c>
      <c r="T196" s="1090" t="s">
        <v>42</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2"/>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39</v>
      </c>
      <c r="Q197" s="32">
        <f>'報告書（事業主控）'!Q197</f>
        <v>0</v>
      </c>
      <c r="R197" s="11" t="s">
        <v>40</v>
      </c>
      <c r="S197" s="32">
        <f>'報告書（事業主控）'!S197</f>
        <v>0</v>
      </c>
      <c r="T197" s="950" t="s">
        <v>41</v>
      </c>
      <c r="U197" s="950"/>
      <c r="V197" s="1071">
        <f>'報告書（事業主控）'!V197</f>
        <v>0</v>
      </c>
      <c r="W197" s="1072"/>
      <c r="X197" s="1072"/>
      <c r="Y197" s="742"/>
      <c r="Z197" s="743"/>
      <c r="AA197" s="744"/>
      <c r="AB197" s="744"/>
      <c r="AC197" s="742"/>
      <c r="AD197" s="743"/>
      <c r="AE197" s="744"/>
      <c r="AF197" s="744"/>
      <c r="AG197" s="742"/>
      <c r="AH197" s="1068">
        <f>'報告書（事業主控）'!AH197</f>
        <v>0</v>
      </c>
      <c r="AI197" s="1069"/>
      <c r="AJ197" s="1069"/>
      <c r="AK197" s="1070"/>
      <c r="AL197" s="743"/>
      <c r="AM197" s="745"/>
      <c r="AN197" s="1068">
        <f>'報告書（事業主控）'!AN197</f>
        <v>0</v>
      </c>
      <c r="AO197" s="1069"/>
      <c r="AP197" s="1069"/>
      <c r="AQ197" s="1069"/>
      <c r="AR197" s="1069"/>
      <c r="AS197" s="746"/>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9" t="s">
        <v>39</v>
      </c>
      <c r="Q198" s="33">
        <f>'報告書（事業主控）'!Q198</f>
        <v>0</v>
      </c>
      <c r="R198" s="689" t="s">
        <v>40</v>
      </c>
      <c r="S198" s="33">
        <f>'報告書（事業主控）'!S198</f>
        <v>0</v>
      </c>
      <c r="T198" s="1090" t="s">
        <v>42</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2"/>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39</v>
      </c>
      <c r="Q199" s="32">
        <f>'報告書（事業主控）'!Q199</f>
        <v>0</v>
      </c>
      <c r="R199" s="11" t="s">
        <v>40</v>
      </c>
      <c r="S199" s="32">
        <f>'報告書（事業主控）'!S199</f>
        <v>0</v>
      </c>
      <c r="T199" s="950" t="s">
        <v>41</v>
      </c>
      <c r="U199" s="950"/>
      <c r="V199" s="1071">
        <f>'報告書（事業主控）'!V199</f>
        <v>0</v>
      </c>
      <c r="W199" s="1072"/>
      <c r="X199" s="1072"/>
      <c r="Y199" s="742"/>
      <c r="Z199" s="743"/>
      <c r="AA199" s="744"/>
      <c r="AB199" s="744"/>
      <c r="AC199" s="742"/>
      <c r="AD199" s="743"/>
      <c r="AE199" s="744"/>
      <c r="AF199" s="744"/>
      <c r="AG199" s="742"/>
      <c r="AH199" s="1068">
        <f>'報告書（事業主控）'!AH199</f>
        <v>0</v>
      </c>
      <c r="AI199" s="1069"/>
      <c r="AJ199" s="1069"/>
      <c r="AK199" s="1070"/>
      <c r="AL199" s="743"/>
      <c r="AM199" s="745"/>
      <c r="AN199" s="1068">
        <f>'報告書（事業主控）'!AN199</f>
        <v>0</v>
      </c>
      <c r="AO199" s="1069"/>
      <c r="AP199" s="1069"/>
      <c r="AQ199" s="1069"/>
      <c r="AR199" s="1069"/>
      <c r="AS199" s="746"/>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9" t="s">
        <v>39</v>
      </c>
      <c r="Q200" s="33">
        <f>'報告書（事業主控）'!Q200</f>
        <v>0</v>
      </c>
      <c r="R200" s="689" t="s">
        <v>40</v>
      </c>
      <c r="S200" s="33">
        <f>'報告書（事業主控）'!S200</f>
        <v>0</v>
      </c>
      <c r="T200" s="1090" t="s">
        <v>42</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2"/>
    </row>
    <row r="201" spans="2:45" ht="18" customHeight="1">
      <c r="B201" s="839" t="s">
        <v>865</v>
      </c>
      <c r="C201" s="956"/>
      <c r="D201" s="956"/>
      <c r="E201" s="957"/>
      <c r="F201" s="1073">
        <f>'報告書（事業主控）'!F201</f>
        <v>0</v>
      </c>
      <c r="G201" s="1074"/>
      <c r="H201" s="1074"/>
      <c r="I201" s="1074"/>
      <c r="J201" s="1074"/>
      <c r="K201" s="1074"/>
      <c r="L201" s="1074"/>
      <c r="M201" s="1074"/>
      <c r="N201" s="1075"/>
      <c r="O201" s="839" t="s">
        <v>866</v>
      </c>
      <c r="P201" s="956"/>
      <c r="Q201" s="956"/>
      <c r="R201" s="956"/>
      <c r="S201" s="956"/>
      <c r="T201" s="956"/>
      <c r="U201" s="957"/>
      <c r="V201" s="1068">
        <f>'報告書（事業主控）'!V201</f>
        <v>0</v>
      </c>
      <c r="W201" s="1069"/>
      <c r="X201" s="1069"/>
      <c r="Y201" s="1070"/>
      <c r="Z201" s="743"/>
      <c r="AA201" s="744"/>
      <c r="AB201" s="744"/>
      <c r="AC201" s="742"/>
      <c r="AD201" s="743"/>
      <c r="AE201" s="744"/>
      <c r="AF201" s="744"/>
      <c r="AG201" s="742"/>
      <c r="AH201" s="1068">
        <f>'報告書（事業主控）'!AH201</f>
        <v>0</v>
      </c>
      <c r="AI201" s="1069"/>
      <c r="AJ201" s="1069"/>
      <c r="AK201" s="1070"/>
      <c r="AL201" s="743"/>
      <c r="AM201" s="745"/>
      <c r="AN201" s="1068">
        <f>'報告書（事業主控）'!AN201</f>
        <v>0</v>
      </c>
      <c r="AO201" s="1069"/>
      <c r="AP201" s="1069"/>
      <c r="AQ201" s="1069"/>
      <c r="AR201" s="1069"/>
      <c r="AS201" s="746"/>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7"/>
      <c r="AM202" s="748"/>
      <c r="AN202" s="951">
        <f>'報告書（事業主控）'!AN202</f>
        <v>0</v>
      </c>
      <c r="AO202" s="954"/>
      <c r="AP202" s="954"/>
      <c r="AQ202" s="954"/>
      <c r="AR202" s="954"/>
      <c r="AS202" s="749"/>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91"/>
      <c r="AM203" s="692"/>
      <c r="AN203" s="1061">
        <f>'報告書（事業主控）'!AN203</f>
        <v>0</v>
      </c>
      <c r="AO203" s="1062"/>
      <c r="AP203" s="1062"/>
      <c r="AQ203" s="1062"/>
      <c r="AR203" s="1062"/>
      <c r="AS203" s="692"/>
    </row>
    <row r="204" spans="2:45" ht="18" customHeight="1">
      <c r="AN204" s="1060">
        <f>'報告書（事業主控）'!AN204</f>
        <v>0</v>
      </c>
      <c r="AO204" s="1060"/>
      <c r="AP204" s="1060"/>
      <c r="AQ204" s="1060"/>
      <c r="AR204" s="106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43</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740</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8"/>
      <c r="AO215" s="728"/>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10</v>
      </c>
      <c r="C217" s="836"/>
      <c r="D217" s="836"/>
      <c r="E217" s="836"/>
      <c r="F217" s="836"/>
      <c r="G217" s="836"/>
      <c r="H217" s="836"/>
      <c r="I217" s="836"/>
      <c r="J217" s="840" t="s">
        <v>18</v>
      </c>
      <c r="K217" s="840"/>
      <c r="L217" s="729" t="s">
        <v>11</v>
      </c>
      <c r="M217" s="840" t="s">
        <v>19</v>
      </c>
      <c r="N217" s="840"/>
      <c r="O217" s="841" t="s">
        <v>20</v>
      </c>
      <c r="P217" s="840"/>
      <c r="Q217" s="840"/>
      <c r="R217" s="840"/>
      <c r="S217" s="840"/>
      <c r="T217" s="840"/>
      <c r="U217" s="840" t="s">
        <v>21</v>
      </c>
      <c r="V217" s="840"/>
      <c r="W217" s="840"/>
      <c r="AD217" s="11"/>
      <c r="AE217" s="11"/>
      <c r="AF217" s="11"/>
      <c r="AG217" s="11"/>
      <c r="AH217" s="11"/>
      <c r="AI217" s="11"/>
      <c r="AJ217" s="11"/>
      <c r="AL217" s="981">
        <f>$AL$9</f>
        <v>0</v>
      </c>
      <c r="AM217" s="843"/>
      <c r="AN217" s="914" t="s">
        <v>12</v>
      </c>
      <c r="AO217" s="914"/>
      <c r="AP217" s="843">
        <v>6</v>
      </c>
      <c r="AQ217" s="843"/>
      <c r="AR217" s="914" t="s">
        <v>13</v>
      </c>
      <c r="AS217" s="917"/>
    </row>
    <row r="218" spans="2:45"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44</v>
      </c>
      <c r="C221" s="891"/>
      <c r="D221" s="891"/>
      <c r="E221" s="891"/>
      <c r="F221" s="891"/>
      <c r="G221" s="891"/>
      <c r="H221" s="891"/>
      <c r="I221" s="892"/>
      <c r="J221" s="890" t="s">
        <v>14</v>
      </c>
      <c r="K221" s="891"/>
      <c r="L221" s="891"/>
      <c r="M221" s="891"/>
      <c r="N221" s="899"/>
      <c r="O221" s="902" t="s">
        <v>45</v>
      </c>
      <c r="P221" s="891"/>
      <c r="Q221" s="891"/>
      <c r="R221" s="891"/>
      <c r="S221" s="891"/>
      <c r="T221" s="891"/>
      <c r="U221" s="892"/>
      <c r="V221" s="730" t="s">
        <v>876</v>
      </c>
      <c r="W221" s="731"/>
      <c r="X221" s="731"/>
      <c r="Y221" s="905" t="s">
        <v>877</v>
      </c>
      <c r="Z221" s="905"/>
      <c r="AA221" s="905"/>
      <c r="AB221" s="905"/>
      <c r="AC221" s="905"/>
      <c r="AD221" s="905"/>
      <c r="AE221" s="905"/>
      <c r="AF221" s="905"/>
      <c r="AG221" s="905"/>
      <c r="AH221" s="905"/>
      <c r="AI221" s="731"/>
      <c r="AJ221" s="731"/>
      <c r="AK221" s="732"/>
      <c r="AL221" s="1034" t="s">
        <v>836</v>
      </c>
      <c r="AM221" s="1034"/>
      <c r="AN221" s="906" t="s">
        <v>878</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15</v>
      </c>
      <c r="W222" s="853"/>
      <c r="X222" s="853"/>
      <c r="Y222" s="854"/>
      <c r="Z222" s="858" t="s">
        <v>24</v>
      </c>
      <c r="AA222" s="859"/>
      <c r="AB222" s="859"/>
      <c r="AC222" s="860"/>
      <c r="AD222" s="864" t="s">
        <v>25</v>
      </c>
      <c r="AE222" s="865"/>
      <c r="AF222" s="865"/>
      <c r="AG222" s="866"/>
      <c r="AH222" s="1098" t="s">
        <v>174</v>
      </c>
      <c r="AI222" s="914"/>
      <c r="AJ222" s="914"/>
      <c r="AK222" s="917"/>
      <c r="AL222" s="1035" t="s">
        <v>46</v>
      </c>
      <c r="AM222" s="1035"/>
      <c r="AN222" s="880" t="s">
        <v>27</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5">
        <f>'報告書（事業主控）'!O224</f>
        <v>0</v>
      </c>
      <c r="P224" s="736" t="s">
        <v>39</v>
      </c>
      <c r="Q224" s="735">
        <f>'報告書（事業主控）'!Q224</f>
        <v>0</v>
      </c>
      <c r="R224" s="736" t="s">
        <v>40</v>
      </c>
      <c r="S224" s="735">
        <f>'報告書（事業主控）'!S224</f>
        <v>0</v>
      </c>
      <c r="T224" s="944" t="s">
        <v>41</v>
      </c>
      <c r="U224" s="944"/>
      <c r="V224" s="1071">
        <f>'報告書（事業主控）'!V224</f>
        <v>0</v>
      </c>
      <c r="W224" s="1072"/>
      <c r="X224" s="1072"/>
      <c r="Y224" s="737" t="s">
        <v>16</v>
      </c>
      <c r="Z224" s="743"/>
      <c r="AA224" s="744"/>
      <c r="AB224" s="744"/>
      <c r="AC224" s="737" t="s">
        <v>16</v>
      </c>
      <c r="AD224" s="743"/>
      <c r="AE224" s="744"/>
      <c r="AF224" s="744"/>
      <c r="AG224" s="740" t="s">
        <v>16</v>
      </c>
      <c r="AH224" s="1100">
        <f>'報告書（事業主控）'!AH224</f>
        <v>0</v>
      </c>
      <c r="AI224" s="1101"/>
      <c r="AJ224" s="1101"/>
      <c r="AK224" s="1102"/>
      <c r="AL224" s="743"/>
      <c r="AM224" s="745"/>
      <c r="AN224" s="1068">
        <f>'報告書（事業主控）'!AN224</f>
        <v>0</v>
      </c>
      <c r="AO224" s="1069"/>
      <c r="AP224" s="1069"/>
      <c r="AQ224" s="1069"/>
      <c r="AR224" s="1069"/>
      <c r="AS224" s="740" t="s">
        <v>16</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9" t="s">
        <v>39</v>
      </c>
      <c r="Q225" s="33">
        <f>'報告書（事業主控）'!Q225</f>
        <v>0</v>
      </c>
      <c r="R225" s="689" t="s">
        <v>40</v>
      </c>
      <c r="S225" s="33">
        <f>'報告書（事業主控）'!S225</f>
        <v>0</v>
      </c>
      <c r="T225" s="1090" t="s">
        <v>42</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2"/>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39</v>
      </c>
      <c r="Q226" s="32">
        <f>'報告書（事業主控）'!Q226</f>
        <v>0</v>
      </c>
      <c r="R226" s="11" t="s">
        <v>40</v>
      </c>
      <c r="S226" s="32">
        <f>'報告書（事業主控）'!S226</f>
        <v>0</v>
      </c>
      <c r="T226" s="950" t="s">
        <v>41</v>
      </c>
      <c r="U226" s="950"/>
      <c r="V226" s="1071">
        <f>'報告書（事業主控）'!V226</f>
        <v>0</v>
      </c>
      <c r="W226" s="1072"/>
      <c r="X226" s="1072"/>
      <c r="Y226" s="742"/>
      <c r="Z226" s="743"/>
      <c r="AA226" s="744"/>
      <c r="AB226" s="744"/>
      <c r="AC226" s="742"/>
      <c r="AD226" s="743"/>
      <c r="AE226" s="744"/>
      <c r="AF226" s="744"/>
      <c r="AG226" s="742"/>
      <c r="AH226" s="1068">
        <f>'報告書（事業主控）'!AH226</f>
        <v>0</v>
      </c>
      <c r="AI226" s="1069"/>
      <c r="AJ226" s="1069"/>
      <c r="AK226" s="1070"/>
      <c r="AL226" s="743"/>
      <c r="AM226" s="745"/>
      <c r="AN226" s="1068">
        <f>'報告書（事業主控）'!AN226</f>
        <v>0</v>
      </c>
      <c r="AO226" s="1069"/>
      <c r="AP226" s="1069"/>
      <c r="AQ226" s="1069"/>
      <c r="AR226" s="1069"/>
      <c r="AS226" s="746"/>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9" t="s">
        <v>39</v>
      </c>
      <c r="Q227" s="33">
        <f>'報告書（事業主控）'!Q227</f>
        <v>0</v>
      </c>
      <c r="R227" s="689" t="s">
        <v>40</v>
      </c>
      <c r="S227" s="33">
        <f>'報告書（事業主控）'!S227</f>
        <v>0</v>
      </c>
      <c r="T227" s="1090" t="s">
        <v>42</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2"/>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39</v>
      </c>
      <c r="Q228" s="32">
        <f>'報告書（事業主控）'!Q228</f>
        <v>0</v>
      </c>
      <c r="R228" s="11" t="s">
        <v>40</v>
      </c>
      <c r="S228" s="32">
        <f>'報告書（事業主控）'!S228</f>
        <v>0</v>
      </c>
      <c r="T228" s="950" t="s">
        <v>41</v>
      </c>
      <c r="U228" s="950"/>
      <c r="V228" s="1071">
        <f>'報告書（事業主控）'!V228</f>
        <v>0</v>
      </c>
      <c r="W228" s="1072"/>
      <c r="X228" s="1072"/>
      <c r="Y228" s="742"/>
      <c r="Z228" s="743"/>
      <c r="AA228" s="744"/>
      <c r="AB228" s="744"/>
      <c r="AC228" s="742"/>
      <c r="AD228" s="743"/>
      <c r="AE228" s="744"/>
      <c r="AF228" s="744"/>
      <c r="AG228" s="742"/>
      <c r="AH228" s="1068">
        <f>'報告書（事業主控）'!AH228</f>
        <v>0</v>
      </c>
      <c r="AI228" s="1069"/>
      <c r="AJ228" s="1069"/>
      <c r="AK228" s="1070"/>
      <c r="AL228" s="743"/>
      <c r="AM228" s="745"/>
      <c r="AN228" s="1068">
        <f>'報告書（事業主控）'!AN228</f>
        <v>0</v>
      </c>
      <c r="AO228" s="1069"/>
      <c r="AP228" s="1069"/>
      <c r="AQ228" s="1069"/>
      <c r="AR228" s="1069"/>
      <c r="AS228" s="746"/>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9" t="s">
        <v>39</v>
      </c>
      <c r="Q229" s="33">
        <f>'報告書（事業主控）'!Q229</f>
        <v>0</v>
      </c>
      <c r="R229" s="689" t="s">
        <v>40</v>
      </c>
      <c r="S229" s="33">
        <f>'報告書（事業主控）'!S229</f>
        <v>0</v>
      </c>
      <c r="T229" s="1090" t="s">
        <v>42</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2"/>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39</v>
      </c>
      <c r="Q230" s="32">
        <f>'報告書（事業主控）'!Q230</f>
        <v>0</v>
      </c>
      <c r="R230" s="11" t="s">
        <v>40</v>
      </c>
      <c r="S230" s="32">
        <f>'報告書（事業主控）'!S230</f>
        <v>0</v>
      </c>
      <c r="T230" s="950" t="s">
        <v>41</v>
      </c>
      <c r="U230" s="950"/>
      <c r="V230" s="1071">
        <f>'報告書（事業主控）'!V230</f>
        <v>0</v>
      </c>
      <c r="W230" s="1072"/>
      <c r="X230" s="1072"/>
      <c r="Y230" s="742"/>
      <c r="Z230" s="743"/>
      <c r="AA230" s="744"/>
      <c r="AB230" s="744"/>
      <c r="AC230" s="742"/>
      <c r="AD230" s="743"/>
      <c r="AE230" s="744"/>
      <c r="AF230" s="744"/>
      <c r="AG230" s="742"/>
      <c r="AH230" s="1068">
        <f>'報告書（事業主控）'!AH230</f>
        <v>0</v>
      </c>
      <c r="AI230" s="1069"/>
      <c r="AJ230" s="1069"/>
      <c r="AK230" s="1070"/>
      <c r="AL230" s="743"/>
      <c r="AM230" s="745"/>
      <c r="AN230" s="1068">
        <f>'報告書（事業主控）'!AN230</f>
        <v>0</v>
      </c>
      <c r="AO230" s="1069"/>
      <c r="AP230" s="1069"/>
      <c r="AQ230" s="1069"/>
      <c r="AR230" s="1069"/>
      <c r="AS230" s="746"/>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9" t="s">
        <v>39</v>
      </c>
      <c r="Q231" s="33">
        <f>'報告書（事業主控）'!Q231</f>
        <v>0</v>
      </c>
      <c r="R231" s="689" t="s">
        <v>40</v>
      </c>
      <c r="S231" s="33">
        <f>'報告書（事業主控）'!S231</f>
        <v>0</v>
      </c>
      <c r="T231" s="1090" t="s">
        <v>42</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2"/>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39</v>
      </c>
      <c r="Q232" s="32">
        <f>'報告書（事業主控）'!Q232</f>
        <v>0</v>
      </c>
      <c r="R232" s="11" t="s">
        <v>40</v>
      </c>
      <c r="S232" s="32">
        <f>'報告書（事業主控）'!S232</f>
        <v>0</v>
      </c>
      <c r="T232" s="950" t="s">
        <v>41</v>
      </c>
      <c r="U232" s="950"/>
      <c r="V232" s="1071">
        <f>'報告書（事業主控）'!V232</f>
        <v>0</v>
      </c>
      <c r="W232" s="1072"/>
      <c r="X232" s="1072"/>
      <c r="Y232" s="742"/>
      <c r="Z232" s="743"/>
      <c r="AA232" s="744"/>
      <c r="AB232" s="744"/>
      <c r="AC232" s="742"/>
      <c r="AD232" s="743"/>
      <c r="AE232" s="744"/>
      <c r="AF232" s="744"/>
      <c r="AG232" s="742"/>
      <c r="AH232" s="1068">
        <f>'報告書（事業主控）'!AH232</f>
        <v>0</v>
      </c>
      <c r="AI232" s="1069"/>
      <c r="AJ232" s="1069"/>
      <c r="AK232" s="1070"/>
      <c r="AL232" s="743"/>
      <c r="AM232" s="745"/>
      <c r="AN232" s="1068">
        <f>'報告書（事業主控）'!AN232</f>
        <v>0</v>
      </c>
      <c r="AO232" s="1069"/>
      <c r="AP232" s="1069"/>
      <c r="AQ232" s="1069"/>
      <c r="AR232" s="1069"/>
      <c r="AS232" s="746"/>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9" t="s">
        <v>39</v>
      </c>
      <c r="Q233" s="33">
        <f>'報告書（事業主控）'!Q233</f>
        <v>0</v>
      </c>
      <c r="R233" s="689" t="s">
        <v>40</v>
      </c>
      <c r="S233" s="33">
        <f>'報告書（事業主控）'!S233</f>
        <v>0</v>
      </c>
      <c r="T233" s="1090" t="s">
        <v>42</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2"/>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39</v>
      </c>
      <c r="Q234" s="32">
        <f>'報告書（事業主控）'!Q234</f>
        <v>0</v>
      </c>
      <c r="R234" s="11" t="s">
        <v>40</v>
      </c>
      <c r="S234" s="32">
        <f>'報告書（事業主控）'!S234</f>
        <v>0</v>
      </c>
      <c r="T234" s="950" t="s">
        <v>41</v>
      </c>
      <c r="U234" s="950"/>
      <c r="V234" s="1071">
        <f>'報告書（事業主控）'!V234</f>
        <v>0</v>
      </c>
      <c r="W234" s="1072"/>
      <c r="X234" s="1072"/>
      <c r="Y234" s="742"/>
      <c r="Z234" s="743"/>
      <c r="AA234" s="744"/>
      <c r="AB234" s="744"/>
      <c r="AC234" s="742"/>
      <c r="AD234" s="743"/>
      <c r="AE234" s="744"/>
      <c r="AF234" s="744"/>
      <c r="AG234" s="742"/>
      <c r="AH234" s="1068">
        <f>'報告書（事業主控）'!AH234</f>
        <v>0</v>
      </c>
      <c r="AI234" s="1069"/>
      <c r="AJ234" s="1069"/>
      <c r="AK234" s="1070"/>
      <c r="AL234" s="743"/>
      <c r="AM234" s="745"/>
      <c r="AN234" s="1068">
        <f>'報告書（事業主控）'!AN234</f>
        <v>0</v>
      </c>
      <c r="AO234" s="1069"/>
      <c r="AP234" s="1069"/>
      <c r="AQ234" s="1069"/>
      <c r="AR234" s="1069"/>
      <c r="AS234" s="746"/>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9" t="s">
        <v>39</v>
      </c>
      <c r="Q235" s="33">
        <f>'報告書（事業主控）'!Q235</f>
        <v>0</v>
      </c>
      <c r="R235" s="689" t="s">
        <v>40</v>
      </c>
      <c r="S235" s="33">
        <f>'報告書（事業主控）'!S235</f>
        <v>0</v>
      </c>
      <c r="T235" s="1090" t="s">
        <v>42</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2"/>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39</v>
      </c>
      <c r="Q236" s="32">
        <f>'報告書（事業主控）'!Q236</f>
        <v>0</v>
      </c>
      <c r="R236" s="11" t="s">
        <v>40</v>
      </c>
      <c r="S236" s="32">
        <f>'報告書（事業主控）'!S236</f>
        <v>0</v>
      </c>
      <c r="T236" s="950" t="s">
        <v>41</v>
      </c>
      <c r="U236" s="950"/>
      <c r="V236" s="1071">
        <f>'報告書（事業主控）'!V236</f>
        <v>0</v>
      </c>
      <c r="W236" s="1072"/>
      <c r="X236" s="1072"/>
      <c r="Y236" s="742"/>
      <c r="Z236" s="743"/>
      <c r="AA236" s="744"/>
      <c r="AB236" s="744"/>
      <c r="AC236" s="742"/>
      <c r="AD236" s="743"/>
      <c r="AE236" s="744"/>
      <c r="AF236" s="744"/>
      <c r="AG236" s="742"/>
      <c r="AH236" s="1068">
        <f>'報告書（事業主控）'!AH236</f>
        <v>0</v>
      </c>
      <c r="AI236" s="1069"/>
      <c r="AJ236" s="1069"/>
      <c r="AK236" s="1070"/>
      <c r="AL236" s="743"/>
      <c r="AM236" s="745"/>
      <c r="AN236" s="1068">
        <f>'報告書（事業主控）'!AN236</f>
        <v>0</v>
      </c>
      <c r="AO236" s="1069"/>
      <c r="AP236" s="1069"/>
      <c r="AQ236" s="1069"/>
      <c r="AR236" s="1069"/>
      <c r="AS236" s="746"/>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9" t="s">
        <v>39</v>
      </c>
      <c r="Q237" s="33">
        <f>'報告書（事業主控）'!Q237</f>
        <v>0</v>
      </c>
      <c r="R237" s="689" t="s">
        <v>40</v>
      </c>
      <c r="S237" s="33">
        <f>'報告書（事業主控）'!S237</f>
        <v>0</v>
      </c>
      <c r="T237" s="1090" t="s">
        <v>42</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2"/>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39</v>
      </c>
      <c r="Q238" s="32">
        <f>'報告書（事業主控）'!Q238</f>
        <v>0</v>
      </c>
      <c r="R238" s="11" t="s">
        <v>40</v>
      </c>
      <c r="S238" s="32">
        <f>'報告書（事業主控）'!S238</f>
        <v>0</v>
      </c>
      <c r="T238" s="950" t="s">
        <v>41</v>
      </c>
      <c r="U238" s="950"/>
      <c r="V238" s="1071">
        <f>'報告書（事業主控）'!V238</f>
        <v>0</v>
      </c>
      <c r="W238" s="1072"/>
      <c r="X238" s="1072"/>
      <c r="Y238" s="742"/>
      <c r="Z238" s="743"/>
      <c r="AA238" s="744"/>
      <c r="AB238" s="744"/>
      <c r="AC238" s="742"/>
      <c r="AD238" s="743"/>
      <c r="AE238" s="744"/>
      <c r="AF238" s="744"/>
      <c r="AG238" s="742"/>
      <c r="AH238" s="1068">
        <f>'報告書（事業主控）'!AH238</f>
        <v>0</v>
      </c>
      <c r="AI238" s="1069"/>
      <c r="AJ238" s="1069"/>
      <c r="AK238" s="1070"/>
      <c r="AL238" s="743"/>
      <c r="AM238" s="745"/>
      <c r="AN238" s="1068">
        <f>'報告書（事業主控）'!AN238</f>
        <v>0</v>
      </c>
      <c r="AO238" s="1069"/>
      <c r="AP238" s="1069"/>
      <c r="AQ238" s="1069"/>
      <c r="AR238" s="1069"/>
      <c r="AS238" s="746"/>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9" t="s">
        <v>39</v>
      </c>
      <c r="Q239" s="33">
        <f>'報告書（事業主控）'!Q239</f>
        <v>0</v>
      </c>
      <c r="R239" s="689" t="s">
        <v>40</v>
      </c>
      <c r="S239" s="33">
        <f>'報告書（事業主控）'!S239</f>
        <v>0</v>
      </c>
      <c r="T239" s="1090" t="s">
        <v>42</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2"/>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39</v>
      </c>
      <c r="Q240" s="32">
        <f>'報告書（事業主控）'!Q240</f>
        <v>0</v>
      </c>
      <c r="R240" s="11" t="s">
        <v>40</v>
      </c>
      <c r="S240" s="32">
        <f>'報告書（事業主控）'!S240</f>
        <v>0</v>
      </c>
      <c r="T240" s="950" t="s">
        <v>41</v>
      </c>
      <c r="U240" s="950"/>
      <c r="V240" s="1071">
        <f>'報告書（事業主控）'!V240</f>
        <v>0</v>
      </c>
      <c r="W240" s="1072"/>
      <c r="X240" s="1072"/>
      <c r="Y240" s="742"/>
      <c r="Z240" s="743"/>
      <c r="AA240" s="744"/>
      <c r="AB240" s="744"/>
      <c r="AC240" s="742"/>
      <c r="AD240" s="743"/>
      <c r="AE240" s="744"/>
      <c r="AF240" s="744"/>
      <c r="AG240" s="742"/>
      <c r="AH240" s="1068">
        <f>'報告書（事業主控）'!AH240</f>
        <v>0</v>
      </c>
      <c r="AI240" s="1069"/>
      <c r="AJ240" s="1069"/>
      <c r="AK240" s="1070"/>
      <c r="AL240" s="743"/>
      <c r="AM240" s="745"/>
      <c r="AN240" s="1068">
        <f>'報告書（事業主控）'!AN240</f>
        <v>0</v>
      </c>
      <c r="AO240" s="1069"/>
      <c r="AP240" s="1069"/>
      <c r="AQ240" s="1069"/>
      <c r="AR240" s="1069"/>
      <c r="AS240" s="746"/>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9" t="s">
        <v>39</v>
      </c>
      <c r="Q241" s="33">
        <f>'報告書（事業主控）'!Q241</f>
        <v>0</v>
      </c>
      <c r="R241" s="689" t="s">
        <v>40</v>
      </c>
      <c r="S241" s="33">
        <f>'報告書（事業主控）'!S241</f>
        <v>0</v>
      </c>
      <c r="T241" s="1090" t="s">
        <v>42</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2"/>
    </row>
    <row r="242" spans="2:45" ht="18" customHeight="1">
      <c r="B242" s="839" t="s">
        <v>161</v>
      </c>
      <c r="C242" s="956"/>
      <c r="D242" s="956"/>
      <c r="E242" s="957"/>
      <c r="F242" s="1073">
        <f>'報告書（事業主控）'!F242</f>
        <v>0</v>
      </c>
      <c r="G242" s="1074"/>
      <c r="H242" s="1074"/>
      <c r="I242" s="1074"/>
      <c r="J242" s="1074"/>
      <c r="K242" s="1074"/>
      <c r="L242" s="1074"/>
      <c r="M242" s="1074"/>
      <c r="N242" s="1075"/>
      <c r="O242" s="839" t="s">
        <v>883</v>
      </c>
      <c r="P242" s="956"/>
      <c r="Q242" s="956"/>
      <c r="R242" s="956"/>
      <c r="S242" s="956"/>
      <c r="T242" s="956"/>
      <c r="U242" s="957"/>
      <c r="V242" s="1068">
        <f>'報告書（事業主控）'!V242</f>
        <v>0</v>
      </c>
      <c r="W242" s="1069"/>
      <c r="X242" s="1069"/>
      <c r="Y242" s="1070"/>
      <c r="Z242" s="743"/>
      <c r="AA242" s="744"/>
      <c r="AB242" s="744"/>
      <c r="AC242" s="742"/>
      <c r="AD242" s="743"/>
      <c r="AE242" s="744"/>
      <c r="AF242" s="744"/>
      <c r="AG242" s="742"/>
      <c r="AH242" s="1068">
        <f>'報告書（事業主控）'!AH242</f>
        <v>0</v>
      </c>
      <c r="AI242" s="1069"/>
      <c r="AJ242" s="1069"/>
      <c r="AK242" s="1070"/>
      <c r="AL242" s="743"/>
      <c r="AM242" s="745"/>
      <c r="AN242" s="1068">
        <f>'報告書（事業主控）'!AN242</f>
        <v>0</v>
      </c>
      <c r="AO242" s="1069"/>
      <c r="AP242" s="1069"/>
      <c r="AQ242" s="1069"/>
      <c r="AR242" s="1069"/>
      <c r="AS242" s="746"/>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7"/>
      <c r="AM243" s="748"/>
      <c r="AN243" s="951">
        <f>'報告書（事業主控）'!AN243</f>
        <v>0</v>
      </c>
      <c r="AO243" s="954"/>
      <c r="AP243" s="954"/>
      <c r="AQ243" s="954"/>
      <c r="AR243" s="954"/>
      <c r="AS243" s="749"/>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91"/>
      <c r="AM244" s="692"/>
      <c r="AN244" s="1061">
        <f>'報告書（事業主控）'!AN244</f>
        <v>0</v>
      </c>
      <c r="AO244" s="1062"/>
      <c r="AP244" s="1062"/>
      <c r="AQ244" s="1062"/>
      <c r="AR244" s="1062"/>
      <c r="AS244" s="692"/>
    </row>
    <row r="245" spans="2:45" ht="18" customHeight="1">
      <c r="AN245" s="1060">
        <f>'報告書（事業主控）'!AN245</f>
        <v>0</v>
      </c>
      <c r="AO245" s="1060"/>
      <c r="AP245" s="1060"/>
      <c r="AQ245" s="1060"/>
      <c r="AR245" s="106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43</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740</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8"/>
      <c r="AO256" s="728"/>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10</v>
      </c>
      <c r="C258" s="836"/>
      <c r="D258" s="836"/>
      <c r="E258" s="836"/>
      <c r="F258" s="836"/>
      <c r="G258" s="836"/>
      <c r="H258" s="836"/>
      <c r="I258" s="836"/>
      <c r="J258" s="840" t="s">
        <v>18</v>
      </c>
      <c r="K258" s="840"/>
      <c r="L258" s="729" t="s">
        <v>11</v>
      </c>
      <c r="M258" s="840" t="s">
        <v>19</v>
      </c>
      <c r="N258" s="840"/>
      <c r="O258" s="841" t="s">
        <v>20</v>
      </c>
      <c r="P258" s="840"/>
      <c r="Q258" s="840"/>
      <c r="R258" s="840"/>
      <c r="S258" s="840"/>
      <c r="T258" s="840"/>
      <c r="U258" s="840" t="s">
        <v>21</v>
      </c>
      <c r="V258" s="840"/>
      <c r="W258" s="840"/>
      <c r="AD258" s="11"/>
      <c r="AE258" s="11"/>
      <c r="AF258" s="11"/>
      <c r="AG258" s="11"/>
      <c r="AH258" s="11"/>
      <c r="AI258" s="11"/>
      <c r="AJ258" s="11"/>
      <c r="AL258" s="981">
        <f>$AL$9</f>
        <v>0</v>
      </c>
      <c r="AM258" s="843"/>
      <c r="AN258" s="914" t="s">
        <v>12</v>
      </c>
      <c r="AO258" s="914"/>
      <c r="AP258" s="843">
        <v>7</v>
      </c>
      <c r="AQ258" s="843"/>
      <c r="AR258" s="914" t="s">
        <v>13</v>
      </c>
      <c r="AS258" s="917"/>
    </row>
    <row r="259" spans="2:45"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44</v>
      </c>
      <c r="C262" s="891"/>
      <c r="D262" s="891"/>
      <c r="E262" s="891"/>
      <c r="F262" s="891"/>
      <c r="G262" s="891"/>
      <c r="H262" s="891"/>
      <c r="I262" s="892"/>
      <c r="J262" s="890" t="s">
        <v>14</v>
      </c>
      <c r="K262" s="891"/>
      <c r="L262" s="891"/>
      <c r="M262" s="891"/>
      <c r="N262" s="899"/>
      <c r="O262" s="902" t="s">
        <v>45</v>
      </c>
      <c r="P262" s="891"/>
      <c r="Q262" s="891"/>
      <c r="R262" s="891"/>
      <c r="S262" s="891"/>
      <c r="T262" s="891"/>
      <c r="U262" s="892"/>
      <c r="V262" s="730" t="s">
        <v>38</v>
      </c>
      <c r="W262" s="731"/>
      <c r="X262" s="731"/>
      <c r="Y262" s="905" t="s">
        <v>884</v>
      </c>
      <c r="Z262" s="905"/>
      <c r="AA262" s="905"/>
      <c r="AB262" s="905"/>
      <c r="AC262" s="905"/>
      <c r="AD262" s="905"/>
      <c r="AE262" s="905"/>
      <c r="AF262" s="905"/>
      <c r="AG262" s="905"/>
      <c r="AH262" s="905"/>
      <c r="AI262" s="731"/>
      <c r="AJ262" s="731"/>
      <c r="AK262" s="732"/>
      <c r="AL262" s="1034" t="s">
        <v>885</v>
      </c>
      <c r="AM262" s="1034"/>
      <c r="AN262" s="906" t="s">
        <v>315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15</v>
      </c>
      <c r="W263" s="853"/>
      <c r="X263" s="853"/>
      <c r="Y263" s="854"/>
      <c r="Z263" s="858" t="s">
        <v>24</v>
      </c>
      <c r="AA263" s="859"/>
      <c r="AB263" s="859"/>
      <c r="AC263" s="860"/>
      <c r="AD263" s="864" t="s">
        <v>25</v>
      </c>
      <c r="AE263" s="865"/>
      <c r="AF263" s="865"/>
      <c r="AG263" s="866"/>
      <c r="AH263" s="1098" t="s">
        <v>174</v>
      </c>
      <c r="AI263" s="914"/>
      <c r="AJ263" s="914"/>
      <c r="AK263" s="917"/>
      <c r="AL263" s="1035" t="s">
        <v>46</v>
      </c>
      <c r="AM263" s="1035"/>
      <c r="AN263" s="880" t="s">
        <v>27</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5">
        <f>'報告書（事業主控）'!O265</f>
        <v>0</v>
      </c>
      <c r="P265" s="736" t="s">
        <v>39</v>
      </c>
      <c r="Q265" s="735">
        <f>'報告書（事業主控）'!Q265</f>
        <v>0</v>
      </c>
      <c r="R265" s="736" t="s">
        <v>40</v>
      </c>
      <c r="S265" s="735">
        <f>'報告書（事業主控）'!S265</f>
        <v>0</v>
      </c>
      <c r="T265" s="944" t="s">
        <v>41</v>
      </c>
      <c r="U265" s="944"/>
      <c r="V265" s="1071">
        <f>'報告書（事業主控）'!V265</f>
        <v>0</v>
      </c>
      <c r="W265" s="1072"/>
      <c r="X265" s="1072"/>
      <c r="Y265" s="737" t="s">
        <v>16</v>
      </c>
      <c r="Z265" s="743"/>
      <c r="AA265" s="744"/>
      <c r="AB265" s="744"/>
      <c r="AC265" s="737" t="s">
        <v>16</v>
      </c>
      <c r="AD265" s="743"/>
      <c r="AE265" s="744"/>
      <c r="AF265" s="744"/>
      <c r="AG265" s="740" t="s">
        <v>16</v>
      </c>
      <c r="AH265" s="1100">
        <f>'報告書（事業主控）'!AH265</f>
        <v>0</v>
      </c>
      <c r="AI265" s="1101"/>
      <c r="AJ265" s="1101"/>
      <c r="AK265" s="1102"/>
      <c r="AL265" s="743"/>
      <c r="AM265" s="745"/>
      <c r="AN265" s="1068">
        <f>'報告書（事業主控）'!AN265</f>
        <v>0</v>
      </c>
      <c r="AO265" s="1069"/>
      <c r="AP265" s="1069"/>
      <c r="AQ265" s="1069"/>
      <c r="AR265" s="1069"/>
      <c r="AS265" s="740" t="s">
        <v>16</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9" t="s">
        <v>39</v>
      </c>
      <c r="Q266" s="33">
        <f>'報告書（事業主控）'!Q266</f>
        <v>0</v>
      </c>
      <c r="R266" s="689" t="s">
        <v>40</v>
      </c>
      <c r="S266" s="33">
        <f>'報告書（事業主控）'!S266</f>
        <v>0</v>
      </c>
      <c r="T266" s="1090" t="s">
        <v>42</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2"/>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39</v>
      </c>
      <c r="Q267" s="32">
        <f>'報告書（事業主控）'!Q267</f>
        <v>0</v>
      </c>
      <c r="R267" s="11" t="s">
        <v>40</v>
      </c>
      <c r="S267" s="32">
        <f>'報告書（事業主控）'!S267</f>
        <v>0</v>
      </c>
      <c r="T267" s="950" t="s">
        <v>41</v>
      </c>
      <c r="U267" s="950"/>
      <c r="V267" s="1071">
        <f>'報告書（事業主控）'!V267</f>
        <v>0</v>
      </c>
      <c r="W267" s="1072"/>
      <c r="X267" s="1072"/>
      <c r="Y267" s="742"/>
      <c r="Z267" s="743"/>
      <c r="AA267" s="744"/>
      <c r="AB267" s="744"/>
      <c r="AC267" s="742"/>
      <c r="AD267" s="743"/>
      <c r="AE267" s="744"/>
      <c r="AF267" s="744"/>
      <c r="AG267" s="742"/>
      <c r="AH267" s="1068">
        <f>'報告書（事業主控）'!AH267</f>
        <v>0</v>
      </c>
      <c r="AI267" s="1069"/>
      <c r="AJ267" s="1069"/>
      <c r="AK267" s="1070"/>
      <c r="AL267" s="743"/>
      <c r="AM267" s="745"/>
      <c r="AN267" s="1068">
        <f>'報告書（事業主控）'!AN267</f>
        <v>0</v>
      </c>
      <c r="AO267" s="1069"/>
      <c r="AP267" s="1069"/>
      <c r="AQ267" s="1069"/>
      <c r="AR267" s="1069"/>
      <c r="AS267" s="746"/>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9" t="s">
        <v>39</v>
      </c>
      <c r="Q268" s="33">
        <f>'報告書（事業主控）'!Q268</f>
        <v>0</v>
      </c>
      <c r="R268" s="689" t="s">
        <v>40</v>
      </c>
      <c r="S268" s="33">
        <f>'報告書（事業主控）'!S268</f>
        <v>0</v>
      </c>
      <c r="T268" s="1090" t="s">
        <v>42</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2"/>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39</v>
      </c>
      <c r="Q269" s="32">
        <f>'報告書（事業主控）'!Q269</f>
        <v>0</v>
      </c>
      <c r="R269" s="11" t="s">
        <v>40</v>
      </c>
      <c r="S269" s="32">
        <f>'報告書（事業主控）'!S269</f>
        <v>0</v>
      </c>
      <c r="T269" s="950" t="s">
        <v>41</v>
      </c>
      <c r="U269" s="950"/>
      <c r="V269" s="1071">
        <f>'報告書（事業主控）'!V269</f>
        <v>0</v>
      </c>
      <c r="W269" s="1072"/>
      <c r="X269" s="1072"/>
      <c r="Y269" s="742"/>
      <c r="Z269" s="743"/>
      <c r="AA269" s="744"/>
      <c r="AB269" s="744"/>
      <c r="AC269" s="742"/>
      <c r="AD269" s="743"/>
      <c r="AE269" s="744"/>
      <c r="AF269" s="744"/>
      <c r="AG269" s="742"/>
      <c r="AH269" s="1068">
        <f>'報告書（事業主控）'!AH269</f>
        <v>0</v>
      </c>
      <c r="AI269" s="1069"/>
      <c r="AJ269" s="1069"/>
      <c r="AK269" s="1070"/>
      <c r="AL269" s="743"/>
      <c r="AM269" s="745"/>
      <c r="AN269" s="1068">
        <f>'報告書（事業主控）'!AN269</f>
        <v>0</v>
      </c>
      <c r="AO269" s="1069"/>
      <c r="AP269" s="1069"/>
      <c r="AQ269" s="1069"/>
      <c r="AR269" s="1069"/>
      <c r="AS269" s="746"/>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9" t="s">
        <v>39</v>
      </c>
      <c r="Q270" s="33">
        <f>'報告書（事業主控）'!Q270</f>
        <v>0</v>
      </c>
      <c r="R270" s="689" t="s">
        <v>40</v>
      </c>
      <c r="S270" s="33">
        <f>'報告書（事業主控）'!S270</f>
        <v>0</v>
      </c>
      <c r="T270" s="1090" t="s">
        <v>42</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2"/>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39</v>
      </c>
      <c r="Q271" s="32">
        <f>'報告書（事業主控）'!Q271</f>
        <v>0</v>
      </c>
      <c r="R271" s="11" t="s">
        <v>40</v>
      </c>
      <c r="S271" s="32">
        <f>'報告書（事業主控）'!S271</f>
        <v>0</v>
      </c>
      <c r="T271" s="950" t="s">
        <v>41</v>
      </c>
      <c r="U271" s="950"/>
      <c r="V271" s="1071">
        <f>'報告書（事業主控）'!V271</f>
        <v>0</v>
      </c>
      <c r="W271" s="1072"/>
      <c r="X271" s="1072"/>
      <c r="Y271" s="742"/>
      <c r="Z271" s="743"/>
      <c r="AA271" s="744"/>
      <c r="AB271" s="744"/>
      <c r="AC271" s="742"/>
      <c r="AD271" s="743"/>
      <c r="AE271" s="744"/>
      <c r="AF271" s="744"/>
      <c r="AG271" s="742"/>
      <c r="AH271" s="1068">
        <f>'報告書（事業主控）'!AH271</f>
        <v>0</v>
      </c>
      <c r="AI271" s="1069"/>
      <c r="AJ271" s="1069"/>
      <c r="AK271" s="1070"/>
      <c r="AL271" s="743"/>
      <c r="AM271" s="745"/>
      <c r="AN271" s="1068">
        <f>'報告書（事業主控）'!AN271</f>
        <v>0</v>
      </c>
      <c r="AO271" s="1069"/>
      <c r="AP271" s="1069"/>
      <c r="AQ271" s="1069"/>
      <c r="AR271" s="1069"/>
      <c r="AS271" s="746"/>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9" t="s">
        <v>39</v>
      </c>
      <c r="Q272" s="33">
        <f>'報告書（事業主控）'!Q272</f>
        <v>0</v>
      </c>
      <c r="R272" s="689" t="s">
        <v>40</v>
      </c>
      <c r="S272" s="33">
        <f>'報告書（事業主控）'!S272</f>
        <v>0</v>
      </c>
      <c r="T272" s="1090" t="s">
        <v>42</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2"/>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39</v>
      </c>
      <c r="Q273" s="32">
        <f>'報告書（事業主控）'!Q273</f>
        <v>0</v>
      </c>
      <c r="R273" s="11" t="s">
        <v>40</v>
      </c>
      <c r="S273" s="32">
        <f>'報告書（事業主控）'!S273</f>
        <v>0</v>
      </c>
      <c r="T273" s="950" t="s">
        <v>41</v>
      </c>
      <c r="U273" s="950"/>
      <c r="V273" s="1071">
        <f>'報告書（事業主控）'!V273</f>
        <v>0</v>
      </c>
      <c r="W273" s="1072"/>
      <c r="X273" s="1072"/>
      <c r="Y273" s="742"/>
      <c r="Z273" s="743"/>
      <c r="AA273" s="744"/>
      <c r="AB273" s="744"/>
      <c r="AC273" s="742"/>
      <c r="AD273" s="743"/>
      <c r="AE273" s="744"/>
      <c r="AF273" s="744"/>
      <c r="AG273" s="742"/>
      <c r="AH273" s="1068">
        <f>'報告書（事業主控）'!AH273</f>
        <v>0</v>
      </c>
      <c r="AI273" s="1069"/>
      <c r="AJ273" s="1069"/>
      <c r="AK273" s="1070"/>
      <c r="AL273" s="743"/>
      <c r="AM273" s="745"/>
      <c r="AN273" s="1068">
        <f>'報告書（事業主控）'!AN273</f>
        <v>0</v>
      </c>
      <c r="AO273" s="1069"/>
      <c r="AP273" s="1069"/>
      <c r="AQ273" s="1069"/>
      <c r="AR273" s="1069"/>
      <c r="AS273" s="746"/>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9" t="s">
        <v>39</v>
      </c>
      <c r="Q274" s="33">
        <f>'報告書（事業主控）'!Q274</f>
        <v>0</v>
      </c>
      <c r="R274" s="689" t="s">
        <v>40</v>
      </c>
      <c r="S274" s="33">
        <f>'報告書（事業主控）'!S274</f>
        <v>0</v>
      </c>
      <c r="T274" s="1090" t="s">
        <v>42</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2"/>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39</v>
      </c>
      <c r="Q275" s="32">
        <f>'報告書（事業主控）'!Q275</f>
        <v>0</v>
      </c>
      <c r="R275" s="11" t="s">
        <v>40</v>
      </c>
      <c r="S275" s="32">
        <f>'報告書（事業主控）'!S275</f>
        <v>0</v>
      </c>
      <c r="T275" s="950" t="s">
        <v>41</v>
      </c>
      <c r="U275" s="950"/>
      <c r="V275" s="1071">
        <f>'報告書（事業主控）'!V275</f>
        <v>0</v>
      </c>
      <c r="W275" s="1072"/>
      <c r="X275" s="1072"/>
      <c r="Y275" s="742"/>
      <c r="Z275" s="743"/>
      <c r="AA275" s="744"/>
      <c r="AB275" s="744"/>
      <c r="AC275" s="742"/>
      <c r="AD275" s="743"/>
      <c r="AE275" s="744"/>
      <c r="AF275" s="744"/>
      <c r="AG275" s="742"/>
      <c r="AH275" s="1068">
        <f>'報告書（事業主控）'!AH275</f>
        <v>0</v>
      </c>
      <c r="AI275" s="1069"/>
      <c r="AJ275" s="1069"/>
      <c r="AK275" s="1070"/>
      <c r="AL275" s="743"/>
      <c r="AM275" s="745"/>
      <c r="AN275" s="1068">
        <f>'報告書（事業主控）'!AN275</f>
        <v>0</v>
      </c>
      <c r="AO275" s="1069"/>
      <c r="AP275" s="1069"/>
      <c r="AQ275" s="1069"/>
      <c r="AR275" s="1069"/>
      <c r="AS275" s="746"/>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9" t="s">
        <v>39</v>
      </c>
      <c r="Q276" s="33">
        <f>'報告書（事業主控）'!Q276</f>
        <v>0</v>
      </c>
      <c r="R276" s="689" t="s">
        <v>40</v>
      </c>
      <c r="S276" s="33">
        <f>'報告書（事業主控）'!S276</f>
        <v>0</v>
      </c>
      <c r="T276" s="1090" t="s">
        <v>42</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2"/>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39</v>
      </c>
      <c r="Q277" s="32">
        <f>'報告書（事業主控）'!Q277</f>
        <v>0</v>
      </c>
      <c r="R277" s="11" t="s">
        <v>40</v>
      </c>
      <c r="S277" s="32">
        <f>'報告書（事業主控）'!S277</f>
        <v>0</v>
      </c>
      <c r="T277" s="950" t="s">
        <v>41</v>
      </c>
      <c r="U277" s="950"/>
      <c r="V277" s="1071">
        <f>'報告書（事業主控）'!V277</f>
        <v>0</v>
      </c>
      <c r="W277" s="1072"/>
      <c r="X277" s="1072"/>
      <c r="Y277" s="742"/>
      <c r="Z277" s="743"/>
      <c r="AA277" s="744"/>
      <c r="AB277" s="744"/>
      <c r="AC277" s="742"/>
      <c r="AD277" s="743"/>
      <c r="AE277" s="744"/>
      <c r="AF277" s="744"/>
      <c r="AG277" s="742"/>
      <c r="AH277" s="1068">
        <f>'報告書（事業主控）'!AH277</f>
        <v>0</v>
      </c>
      <c r="AI277" s="1069"/>
      <c r="AJ277" s="1069"/>
      <c r="AK277" s="1070"/>
      <c r="AL277" s="743"/>
      <c r="AM277" s="745"/>
      <c r="AN277" s="1068">
        <f>'報告書（事業主控）'!AN277</f>
        <v>0</v>
      </c>
      <c r="AO277" s="1069"/>
      <c r="AP277" s="1069"/>
      <c r="AQ277" s="1069"/>
      <c r="AR277" s="1069"/>
      <c r="AS277" s="746"/>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9" t="s">
        <v>39</v>
      </c>
      <c r="Q278" s="33">
        <f>'報告書（事業主控）'!Q278</f>
        <v>0</v>
      </c>
      <c r="R278" s="689" t="s">
        <v>40</v>
      </c>
      <c r="S278" s="33">
        <f>'報告書（事業主控）'!S278</f>
        <v>0</v>
      </c>
      <c r="T278" s="1090" t="s">
        <v>42</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2"/>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39</v>
      </c>
      <c r="Q279" s="32">
        <f>'報告書（事業主控）'!Q279</f>
        <v>0</v>
      </c>
      <c r="R279" s="11" t="s">
        <v>40</v>
      </c>
      <c r="S279" s="32">
        <f>'報告書（事業主控）'!S279</f>
        <v>0</v>
      </c>
      <c r="T279" s="950" t="s">
        <v>41</v>
      </c>
      <c r="U279" s="950"/>
      <c r="V279" s="1071">
        <f>'報告書（事業主控）'!V279</f>
        <v>0</v>
      </c>
      <c r="W279" s="1072"/>
      <c r="X279" s="1072"/>
      <c r="Y279" s="742"/>
      <c r="Z279" s="743"/>
      <c r="AA279" s="744"/>
      <c r="AB279" s="744"/>
      <c r="AC279" s="742"/>
      <c r="AD279" s="743"/>
      <c r="AE279" s="744"/>
      <c r="AF279" s="744"/>
      <c r="AG279" s="742"/>
      <c r="AH279" s="1068">
        <f>'報告書（事業主控）'!AH279</f>
        <v>0</v>
      </c>
      <c r="AI279" s="1069"/>
      <c r="AJ279" s="1069"/>
      <c r="AK279" s="1070"/>
      <c r="AL279" s="743"/>
      <c r="AM279" s="745"/>
      <c r="AN279" s="1068">
        <f>'報告書（事業主控）'!AN279</f>
        <v>0</v>
      </c>
      <c r="AO279" s="1069"/>
      <c r="AP279" s="1069"/>
      <c r="AQ279" s="1069"/>
      <c r="AR279" s="1069"/>
      <c r="AS279" s="746"/>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9" t="s">
        <v>39</v>
      </c>
      <c r="Q280" s="33">
        <f>'報告書（事業主控）'!Q280</f>
        <v>0</v>
      </c>
      <c r="R280" s="689" t="s">
        <v>40</v>
      </c>
      <c r="S280" s="33">
        <f>'報告書（事業主控）'!S280</f>
        <v>0</v>
      </c>
      <c r="T280" s="1090" t="s">
        <v>42</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2"/>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39</v>
      </c>
      <c r="Q281" s="32">
        <f>'報告書（事業主控）'!Q281</f>
        <v>0</v>
      </c>
      <c r="R281" s="11" t="s">
        <v>40</v>
      </c>
      <c r="S281" s="32">
        <f>'報告書（事業主控）'!S281</f>
        <v>0</v>
      </c>
      <c r="T281" s="950" t="s">
        <v>41</v>
      </c>
      <c r="U281" s="950"/>
      <c r="V281" s="1071">
        <f>'報告書（事業主控）'!V281</f>
        <v>0</v>
      </c>
      <c r="W281" s="1072"/>
      <c r="X281" s="1072"/>
      <c r="Y281" s="742"/>
      <c r="Z281" s="743"/>
      <c r="AA281" s="744"/>
      <c r="AB281" s="744"/>
      <c r="AC281" s="742"/>
      <c r="AD281" s="743"/>
      <c r="AE281" s="744"/>
      <c r="AF281" s="744"/>
      <c r="AG281" s="742"/>
      <c r="AH281" s="1068">
        <f>'報告書（事業主控）'!AH281</f>
        <v>0</v>
      </c>
      <c r="AI281" s="1069"/>
      <c r="AJ281" s="1069"/>
      <c r="AK281" s="1070"/>
      <c r="AL281" s="743"/>
      <c r="AM281" s="745"/>
      <c r="AN281" s="1068">
        <f>'報告書（事業主控）'!AN281</f>
        <v>0</v>
      </c>
      <c r="AO281" s="1069"/>
      <c r="AP281" s="1069"/>
      <c r="AQ281" s="1069"/>
      <c r="AR281" s="1069"/>
      <c r="AS281" s="746"/>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9" t="s">
        <v>39</v>
      </c>
      <c r="Q282" s="33">
        <f>'報告書（事業主控）'!Q282</f>
        <v>0</v>
      </c>
      <c r="R282" s="689" t="s">
        <v>40</v>
      </c>
      <c r="S282" s="33">
        <f>'報告書（事業主控）'!S282</f>
        <v>0</v>
      </c>
      <c r="T282" s="1090" t="s">
        <v>42</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2"/>
    </row>
    <row r="283" spans="2:45" ht="18" customHeight="1">
      <c r="B283" s="839" t="s">
        <v>865</v>
      </c>
      <c r="C283" s="956"/>
      <c r="D283" s="956"/>
      <c r="E283" s="957"/>
      <c r="F283" s="1073">
        <f>'報告書（事業主控）'!F283</f>
        <v>0</v>
      </c>
      <c r="G283" s="1074"/>
      <c r="H283" s="1074"/>
      <c r="I283" s="1074"/>
      <c r="J283" s="1074"/>
      <c r="K283" s="1074"/>
      <c r="L283" s="1074"/>
      <c r="M283" s="1074"/>
      <c r="N283" s="1075"/>
      <c r="O283" s="839" t="s">
        <v>866</v>
      </c>
      <c r="P283" s="956"/>
      <c r="Q283" s="956"/>
      <c r="R283" s="956"/>
      <c r="S283" s="956"/>
      <c r="T283" s="956"/>
      <c r="U283" s="957"/>
      <c r="V283" s="1068">
        <f>'報告書（事業主控）'!V283</f>
        <v>0</v>
      </c>
      <c r="W283" s="1069"/>
      <c r="X283" s="1069"/>
      <c r="Y283" s="1070"/>
      <c r="Z283" s="743"/>
      <c r="AA283" s="744"/>
      <c r="AB283" s="744"/>
      <c r="AC283" s="742"/>
      <c r="AD283" s="743"/>
      <c r="AE283" s="744"/>
      <c r="AF283" s="744"/>
      <c r="AG283" s="742"/>
      <c r="AH283" s="1068">
        <f>'報告書（事業主控）'!AH283</f>
        <v>0</v>
      </c>
      <c r="AI283" s="1069"/>
      <c r="AJ283" s="1069"/>
      <c r="AK283" s="1070"/>
      <c r="AL283" s="743"/>
      <c r="AM283" s="745"/>
      <c r="AN283" s="1068">
        <f>'報告書（事業主控）'!AN283</f>
        <v>0</v>
      </c>
      <c r="AO283" s="1069"/>
      <c r="AP283" s="1069"/>
      <c r="AQ283" s="1069"/>
      <c r="AR283" s="1069"/>
      <c r="AS283" s="746"/>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7"/>
      <c r="AM284" s="748"/>
      <c r="AN284" s="951">
        <f>'報告書（事業主控）'!AN284</f>
        <v>0</v>
      </c>
      <c r="AO284" s="954"/>
      <c r="AP284" s="954"/>
      <c r="AQ284" s="954"/>
      <c r="AR284" s="954"/>
      <c r="AS284" s="749"/>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91"/>
      <c r="AM285" s="692"/>
      <c r="AN285" s="1061">
        <f>'報告書（事業主控）'!AN285</f>
        <v>0</v>
      </c>
      <c r="AO285" s="1062"/>
      <c r="AP285" s="1062"/>
      <c r="AQ285" s="1062"/>
      <c r="AR285" s="1062"/>
      <c r="AS285" s="692"/>
    </row>
    <row r="286" spans="2:45" ht="18" customHeight="1">
      <c r="AN286" s="1060">
        <f>'報告書（事業主控）'!AN286</f>
        <v>0</v>
      </c>
      <c r="AO286" s="1060"/>
      <c r="AP286" s="1060"/>
      <c r="AQ286" s="1060"/>
      <c r="AR286" s="106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43</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740</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8"/>
      <c r="AO297" s="728"/>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10</v>
      </c>
      <c r="C299" s="836"/>
      <c r="D299" s="836"/>
      <c r="E299" s="836"/>
      <c r="F299" s="836"/>
      <c r="G299" s="836"/>
      <c r="H299" s="836"/>
      <c r="I299" s="836"/>
      <c r="J299" s="840" t="s">
        <v>18</v>
      </c>
      <c r="K299" s="840"/>
      <c r="L299" s="729" t="s">
        <v>11</v>
      </c>
      <c r="M299" s="840" t="s">
        <v>19</v>
      </c>
      <c r="N299" s="840"/>
      <c r="O299" s="841" t="s">
        <v>20</v>
      </c>
      <c r="P299" s="840"/>
      <c r="Q299" s="840"/>
      <c r="R299" s="840"/>
      <c r="S299" s="840"/>
      <c r="T299" s="840"/>
      <c r="U299" s="840" t="s">
        <v>21</v>
      </c>
      <c r="V299" s="840"/>
      <c r="W299" s="840"/>
      <c r="AD299" s="11"/>
      <c r="AE299" s="11"/>
      <c r="AF299" s="11"/>
      <c r="AG299" s="11"/>
      <c r="AH299" s="11"/>
      <c r="AI299" s="11"/>
      <c r="AJ299" s="11"/>
      <c r="AL299" s="981">
        <f>$AL$9</f>
        <v>0</v>
      </c>
      <c r="AM299" s="843"/>
      <c r="AN299" s="914" t="s">
        <v>12</v>
      </c>
      <c r="AO299" s="914"/>
      <c r="AP299" s="843">
        <v>8</v>
      </c>
      <c r="AQ299" s="843"/>
      <c r="AR299" s="914" t="s">
        <v>13</v>
      </c>
      <c r="AS299" s="917"/>
    </row>
    <row r="300" spans="2:4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44</v>
      </c>
      <c r="C303" s="891"/>
      <c r="D303" s="891"/>
      <c r="E303" s="891"/>
      <c r="F303" s="891"/>
      <c r="G303" s="891"/>
      <c r="H303" s="891"/>
      <c r="I303" s="892"/>
      <c r="J303" s="890" t="s">
        <v>14</v>
      </c>
      <c r="K303" s="891"/>
      <c r="L303" s="891"/>
      <c r="M303" s="891"/>
      <c r="N303" s="899"/>
      <c r="O303" s="902" t="s">
        <v>45</v>
      </c>
      <c r="P303" s="891"/>
      <c r="Q303" s="891"/>
      <c r="R303" s="891"/>
      <c r="S303" s="891"/>
      <c r="T303" s="891"/>
      <c r="U303" s="892"/>
      <c r="V303" s="730" t="s">
        <v>876</v>
      </c>
      <c r="W303" s="731"/>
      <c r="X303" s="731"/>
      <c r="Y303" s="905" t="s">
        <v>877</v>
      </c>
      <c r="Z303" s="905"/>
      <c r="AA303" s="905"/>
      <c r="AB303" s="905"/>
      <c r="AC303" s="905"/>
      <c r="AD303" s="905"/>
      <c r="AE303" s="905"/>
      <c r="AF303" s="905"/>
      <c r="AG303" s="905"/>
      <c r="AH303" s="905"/>
      <c r="AI303" s="731"/>
      <c r="AJ303" s="731"/>
      <c r="AK303" s="732"/>
      <c r="AL303" s="1034" t="s">
        <v>836</v>
      </c>
      <c r="AM303" s="1034"/>
      <c r="AN303" s="906" t="s">
        <v>878</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15</v>
      </c>
      <c r="W304" s="853"/>
      <c r="X304" s="853"/>
      <c r="Y304" s="854"/>
      <c r="Z304" s="858" t="s">
        <v>24</v>
      </c>
      <c r="AA304" s="859"/>
      <c r="AB304" s="859"/>
      <c r="AC304" s="860"/>
      <c r="AD304" s="864" t="s">
        <v>25</v>
      </c>
      <c r="AE304" s="865"/>
      <c r="AF304" s="865"/>
      <c r="AG304" s="866"/>
      <c r="AH304" s="1098" t="s">
        <v>174</v>
      </c>
      <c r="AI304" s="914"/>
      <c r="AJ304" s="914"/>
      <c r="AK304" s="917"/>
      <c r="AL304" s="1035" t="s">
        <v>46</v>
      </c>
      <c r="AM304" s="1035"/>
      <c r="AN304" s="880" t="s">
        <v>27</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5">
        <f>'報告書（事業主控）'!O306</f>
        <v>0</v>
      </c>
      <c r="P306" s="736" t="s">
        <v>39</v>
      </c>
      <c r="Q306" s="735">
        <f>'報告書（事業主控）'!Q306</f>
        <v>0</v>
      </c>
      <c r="R306" s="736" t="s">
        <v>40</v>
      </c>
      <c r="S306" s="735">
        <f>'報告書（事業主控）'!S306</f>
        <v>0</v>
      </c>
      <c r="T306" s="944" t="s">
        <v>41</v>
      </c>
      <c r="U306" s="944"/>
      <c r="V306" s="1071">
        <f>'報告書（事業主控）'!V306</f>
        <v>0</v>
      </c>
      <c r="W306" s="1072"/>
      <c r="X306" s="1072"/>
      <c r="Y306" s="737" t="s">
        <v>16</v>
      </c>
      <c r="Z306" s="743"/>
      <c r="AA306" s="744"/>
      <c r="AB306" s="744"/>
      <c r="AC306" s="737" t="s">
        <v>16</v>
      </c>
      <c r="AD306" s="743"/>
      <c r="AE306" s="744"/>
      <c r="AF306" s="744"/>
      <c r="AG306" s="740" t="s">
        <v>16</v>
      </c>
      <c r="AH306" s="1100">
        <f>'報告書（事業主控）'!AH306</f>
        <v>0</v>
      </c>
      <c r="AI306" s="1101"/>
      <c r="AJ306" s="1101"/>
      <c r="AK306" s="1102"/>
      <c r="AL306" s="743"/>
      <c r="AM306" s="745"/>
      <c r="AN306" s="1068">
        <f>'報告書（事業主控）'!AN306</f>
        <v>0</v>
      </c>
      <c r="AO306" s="1069"/>
      <c r="AP306" s="1069"/>
      <c r="AQ306" s="1069"/>
      <c r="AR306" s="1069"/>
      <c r="AS306" s="740" t="s">
        <v>16</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9" t="s">
        <v>39</v>
      </c>
      <c r="Q307" s="33">
        <f>'報告書（事業主控）'!Q307</f>
        <v>0</v>
      </c>
      <c r="R307" s="689" t="s">
        <v>40</v>
      </c>
      <c r="S307" s="33">
        <f>'報告書（事業主控）'!S307</f>
        <v>0</v>
      </c>
      <c r="T307" s="1090" t="s">
        <v>42</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2"/>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39</v>
      </c>
      <c r="Q308" s="32">
        <f>'報告書（事業主控）'!Q308</f>
        <v>0</v>
      </c>
      <c r="R308" s="11" t="s">
        <v>40</v>
      </c>
      <c r="S308" s="32">
        <f>'報告書（事業主控）'!S308</f>
        <v>0</v>
      </c>
      <c r="T308" s="950" t="s">
        <v>41</v>
      </c>
      <c r="U308" s="950"/>
      <c r="V308" s="1071">
        <f>'報告書（事業主控）'!V308</f>
        <v>0</v>
      </c>
      <c r="W308" s="1072"/>
      <c r="X308" s="1072"/>
      <c r="Y308" s="742"/>
      <c r="Z308" s="743"/>
      <c r="AA308" s="744"/>
      <c r="AB308" s="744"/>
      <c r="AC308" s="742"/>
      <c r="AD308" s="743"/>
      <c r="AE308" s="744"/>
      <c r="AF308" s="744"/>
      <c r="AG308" s="742"/>
      <c r="AH308" s="1068">
        <f>'報告書（事業主控）'!AH308</f>
        <v>0</v>
      </c>
      <c r="AI308" s="1069"/>
      <c r="AJ308" s="1069"/>
      <c r="AK308" s="1070"/>
      <c r="AL308" s="743"/>
      <c r="AM308" s="745"/>
      <c r="AN308" s="1068">
        <f>'報告書（事業主控）'!AN308</f>
        <v>0</v>
      </c>
      <c r="AO308" s="1069"/>
      <c r="AP308" s="1069"/>
      <c r="AQ308" s="1069"/>
      <c r="AR308" s="1069"/>
      <c r="AS308" s="746"/>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9" t="s">
        <v>39</v>
      </c>
      <c r="Q309" s="33">
        <f>'報告書（事業主控）'!Q309</f>
        <v>0</v>
      </c>
      <c r="R309" s="689" t="s">
        <v>40</v>
      </c>
      <c r="S309" s="33">
        <f>'報告書（事業主控）'!S309</f>
        <v>0</v>
      </c>
      <c r="T309" s="1090" t="s">
        <v>42</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2"/>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39</v>
      </c>
      <c r="Q310" s="32">
        <f>'報告書（事業主控）'!Q310</f>
        <v>0</v>
      </c>
      <c r="R310" s="11" t="s">
        <v>40</v>
      </c>
      <c r="S310" s="32">
        <f>'報告書（事業主控）'!S310</f>
        <v>0</v>
      </c>
      <c r="T310" s="950" t="s">
        <v>41</v>
      </c>
      <c r="U310" s="950"/>
      <c r="V310" s="1071">
        <f>'報告書（事業主控）'!V310</f>
        <v>0</v>
      </c>
      <c r="W310" s="1072"/>
      <c r="X310" s="1072"/>
      <c r="Y310" s="742"/>
      <c r="Z310" s="743"/>
      <c r="AA310" s="744"/>
      <c r="AB310" s="744"/>
      <c r="AC310" s="742"/>
      <c r="AD310" s="743"/>
      <c r="AE310" s="744"/>
      <c r="AF310" s="744"/>
      <c r="AG310" s="742"/>
      <c r="AH310" s="1068">
        <f>'報告書（事業主控）'!AH310</f>
        <v>0</v>
      </c>
      <c r="AI310" s="1069"/>
      <c r="AJ310" s="1069"/>
      <c r="AK310" s="1070"/>
      <c r="AL310" s="743"/>
      <c r="AM310" s="745"/>
      <c r="AN310" s="1068">
        <f>'報告書（事業主控）'!AN310</f>
        <v>0</v>
      </c>
      <c r="AO310" s="1069"/>
      <c r="AP310" s="1069"/>
      <c r="AQ310" s="1069"/>
      <c r="AR310" s="1069"/>
      <c r="AS310" s="746"/>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9" t="s">
        <v>39</v>
      </c>
      <c r="Q311" s="33">
        <f>'報告書（事業主控）'!Q311</f>
        <v>0</v>
      </c>
      <c r="R311" s="689" t="s">
        <v>40</v>
      </c>
      <c r="S311" s="33">
        <f>'報告書（事業主控）'!S311</f>
        <v>0</v>
      </c>
      <c r="T311" s="1090" t="s">
        <v>42</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2"/>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39</v>
      </c>
      <c r="Q312" s="32">
        <f>'報告書（事業主控）'!Q312</f>
        <v>0</v>
      </c>
      <c r="R312" s="11" t="s">
        <v>40</v>
      </c>
      <c r="S312" s="32">
        <f>'報告書（事業主控）'!S312</f>
        <v>0</v>
      </c>
      <c r="T312" s="950" t="s">
        <v>41</v>
      </c>
      <c r="U312" s="950"/>
      <c r="V312" s="1071">
        <f>'報告書（事業主控）'!V312</f>
        <v>0</v>
      </c>
      <c r="W312" s="1072"/>
      <c r="X312" s="1072"/>
      <c r="Y312" s="742"/>
      <c r="Z312" s="743"/>
      <c r="AA312" s="744"/>
      <c r="AB312" s="744"/>
      <c r="AC312" s="742"/>
      <c r="AD312" s="743"/>
      <c r="AE312" s="744"/>
      <c r="AF312" s="744"/>
      <c r="AG312" s="742"/>
      <c r="AH312" s="1068">
        <f>'報告書（事業主控）'!AH312</f>
        <v>0</v>
      </c>
      <c r="AI312" s="1069"/>
      <c r="AJ312" s="1069"/>
      <c r="AK312" s="1070"/>
      <c r="AL312" s="743"/>
      <c r="AM312" s="745"/>
      <c r="AN312" s="1068">
        <f>'報告書（事業主控）'!AN312</f>
        <v>0</v>
      </c>
      <c r="AO312" s="1069"/>
      <c r="AP312" s="1069"/>
      <c r="AQ312" s="1069"/>
      <c r="AR312" s="1069"/>
      <c r="AS312" s="746"/>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9" t="s">
        <v>39</v>
      </c>
      <c r="Q313" s="33">
        <f>'報告書（事業主控）'!Q313</f>
        <v>0</v>
      </c>
      <c r="R313" s="689" t="s">
        <v>40</v>
      </c>
      <c r="S313" s="33">
        <f>'報告書（事業主控）'!S313</f>
        <v>0</v>
      </c>
      <c r="T313" s="1090" t="s">
        <v>42</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2"/>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39</v>
      </c>
      <c r="Q314" s="32">
        <f>'報告書（事業主控）'!Q314</f>
        <v>0</v>
      </c>
      <c r="R314" s="11" t="s">
        <v>40</v>
      </c>
      <c r="S314" s="32">
        <f>'報告書（事業主控）'!S314</f>
        <v>0</v>
      </c>
      <c r="T314" s="950" t="s">
        <v>41</v>
      </c>
      <c r="U314" s="950"/>
      <c r="V314" s="1071">
        <f>'報告書（事業主控）'!V314</f>
        <v>0</v>
      </c>
      <c r="W314" s="1072"/>
      <c r="X314" s="1072"/>
      <c r="Y314" s="742"/>
      <c r="Z314" s="743"/>
      <c r="AA314" s="744"/>
      <c r="AB314" s="744"/>
      <c r="AC314" s="742"/>
      <c r="AD314" s="743"/>
      <c r="AE314" s="744"/>
      <c r="AF314" s="744"/>
      <c r="AG314" s="742"/>
      <c r="AH314" s="1068">
        <f>'報告書（事業主控）'!AH314</f>
        <v>0</v>
      </c>
      <c r="AI314" s="1069"/>
      <c r="AJ314" s="1069"/>
      <c r="AK314" s="1070"/>
      <c r="AL314" s="743"/>
      <c r="AM314" s="745"/>
      <c r="AN314" s="1068">
        <f>'報告書（事業主控）'!AN314</f>
        <v>0</v>
      </c>
      <c r="AO314" s="1069"/>
      <c r="AP314" s="1069"/>
      <c r="AQ314" s="1069"/>
      <c r="AR314" s="1069"/>
      <c r="AS314" s="746"/>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9" t="s">
        <v>39</v>
      </c>
      <c r="Q315" s="33">
        <f>'報告書（事業主控）'!Q315</f>
        <v>0</v>
      </c>
      <c r="R315" s="689" t="s">
        <v>40</v>
      </c>
      <c r="S315" s="33">
        <f>'報告書（事業主控）'!S315</f>
        <v>0</v>
      </c>
      <c r="T315" s="1090" t="s">
        <v>42</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2"/>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39</v>
      </c>
      <c r="Q316" s="32">
        <f>'報告書（事業主控）'!Q316</f>
        <v>0</v>
      </c>
      <c r="R316" s="11" t="s">
        <v>40</v>
      </c>
      <c r="S316" s="32">
        <f>'報告書（事業主控）'!S316</f>
        <v>0</v>
      </c>
      <c r="T316" s="950" t="s">
        <v>41</v>
      </c>
      <c r="U316" s="950"/>
      <c r="V316" s="1071">
        <f>'報告書（事業主控）'!V316</f>
        <v>0</v>
      </c>
      <c r="W316" s="1072"/>
      <c r="X316" s="1072"/>
      <c r="Y316" s="742"/>
      <c r="Z316" s="743"/>
      <c r="AA316" s="744"/>
      <c r="AB316" s="744"/>
      <c r="AC316" s="742"/>
      <c r="AD316" s="743"/>
      <c r="AE316" s="744"/>
      <c r="AF316" s="744"/>
      <c r="AG316" s="742"/>
      <c r="AH316" s="1068">
        <f>'報告書（事業主控）'!AH316</f>
        <v>0</v>
      </c>
      <c r="AI316" s="1069"/>
      <c r="AJ316" s="1069"/>
      <c r="AK316" s="1070"/>
      <c r="AL316" s="743"/>
      <c r="AM316" s="745"/>
      <c r="AN316" s="1068">
        <f>'報告書（事業主控）'!AN316</f>
        <v>0</v>
      </c>
      <c r="AO316" s="1069"/>
      <c r="AP316" s="1069"/>
      <c r="AQ316" s="1069"/>
      <c r="AR316" s="1069"/>
      <c r="AS316" s="746"/>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9" t="s">
        <v>39</v>
      </c>
      <c r="Q317" s="33">
        <f>'報告書（事業主控）'!Q317</f>
        <v>0</v>
      </c>
      <c r="R317" s="689" t="s">
        <v>40</v>
      </c>
      <c r="S317" s="33">
        <f>'報告書（事業主控）'!S317</f>
        <v>0</v>
      </c>
      <c r="T317" s="1090" t="s">
        <v>42</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2"/>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39</v>
      </c>
      <c r="Q318" s="32">
        <f>'報告書（事業主控）'!Q318</f>
        <v>0</v>
      </c>
      <c r="R318" s="11" t="s">
        <v>40</v>
      </c>
      <c r="S318" s="32">
        <f>'報告書（事業主控）'!S318</f>
        <v>0</v>
      </c>
      <c r="T318" s="950" t="s">
        <v>41</v>
      </c>
      <c r="U318" s="950"/>
      <c r="V318" s="1071">
        <f>'報告書（事業主控）'!V318</f>
        <v>0</v>
      </c>
      <c r="W318" s="1072"/>
      <c r="X318" s="1072"/>
      <c r="Y318" s="742"/>
      <c r="Z318" s="743"/>
      <c r="AA318" s="744"/>
      <c r="AB318" s="744"/>
      <c r="AC318" s="742"/>
      <c r="AD318" s="743"/>
      <c r="AE318" s="744"/>
      <c r="AF318" s="744"/>
      <c r="AG318" s="742"/>
      <c r="AH318" s="1068">
        <f>'報告書（事業主控）'!AH318</f>
        <v>0</v>
      </c>
      <c r="AI318" s="1069"/>
      <c r="AJ318" s="1069"/>
      <c r="AK318" s="1070"/>
      <c r="AL318" s="743"/>
      <c r="AM318" s="745"/>
      <c r="AN318" s="1068">
        <f>'報告書（事業主控）'!AN318</f>
        <v>0</v>
      </c>
      <c r="AO318" s="1069"/>
      <c r="AP318" s="1069"/>
      <c r="AQ318" s="1069"/>
      <c r="AR318" s="1069"/>
      <c r="AS318" s="746"/>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9" t="s">
        <v>39</v>
      </c>
      <c r="Q319" s="33">
        <f>'報告書（事業主控）'!Q319</f>
        <v>0</v>
      </c>
      <c r="R319" s="689" t="s">
        <v>40</v>
      </c>
      <c r="S319" s="33">
        <f>'報告書（事業主控）'!S319</f>
        <v>0</v>
      </c>
      <c r="T319" s="1090" t="s">
        <v>42</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2"/>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39</v>
      </c>
      <c r="Q320" s="32">
        <f>'報告書（事業主控）'!Q320</f>
        <v>0</v>
      </c>
      <c r="R320" s="11" t="s">
        <v>40</v>
      </c>
      <c r="S320" s="32">
        <f>'報告書（事業主控）'!S320</f>
        <v>0</v>
      </c>
      <c r="T320" s="950" t="s">
        <v>41</v>
      </c>
      <c r="U320" s="950"/>
      <c r="V320" s="1071">
        <f>'報告書（事業主控）'!V320</f>
        <v>0</v>
      </c>
      <c r="W320" s="1072"/>
      <c r="X320" s="1072"/>
      <c r="Y320" s="742"/>
      <c r="Z320" s="743"/>
      <c r="AA320" s="744"/>
      <c r="AB320" s="744"/>
      <c r="AC320" s="742"/>
      <c r="AD320" s="743"/>
      <c r="AE320" s="744"/>
      <c r="AF320" s="744"/>
      <c r="AG320" s="742"/>
      <c r="AH320" s="1068">
        <f>'報告書（事業主控）'!AH320</f>
        <v>0</v>
      </c>
      <c r="AI320" s="1069"/>
      <c r="AJ320" s="1069"/>
      <c r="AK320" s="1070"/>
      <c r="AL320" s="743"/>
      <c r="AM320" s="745"/>
      <c r="AN320" s="1068">
        <f>'報告書（事業主控）'!AN320</f>
        <v>0</v>
      </c>
      <c r="AO320" s="1069"/>
      <c r="AP320" s="1069"/>
      <c r="AQ320" s="1069"/>
      <c r="AR320" s="1069"/>
      <c r="AS320" s="746"/>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9" t="s">
        <v>39</v>
      </c>
      <c r="Q321" s="33">
        <f>'報告書（事業主控）'!Q321</f>
        <v>0</v>
      </c>
      <c r="R321" s="689" t="s">
        <v>40</v>
      </c>
      <c r="S321" s="33">
        <f>'報告書（事業主控）'!S321</f>
        <v>0</v>
      </c>
      <c r="T321" s="1090" t="s">
        <v>42</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2"/>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39</v>
      </c>
      <c r="Q322" s="32">
        <f>'報告書（事業主控）'!Q322</f>
        <v>0</v>
      </c>
      <c r="R322" s="11" t="s">
        <v>40</v>
      </c>
      <c r="S322" s="32">
        <f>'報告書（事業主控）'!S322</f>
        <v>0</v>
      </c>
      <c r="T322" s="950" t="s">
        <v>41</v>
      </c>
      <c r="U322" s="950"/>
      <c r="V322" s="1071">
        <f>'報告書（事業主控）'!V322</f>
        <v>0</v>
      </c>
      <c r="W322" s="1072"/>
      <c r="X322" s="1072"/>
      <c r="Y322" s="742"/>
      <c r="Z322" s="743"/>
      <c r="AA322" s="744"/>
      <c r="AB322" s="744"/>
      <c r="AC322" s="742"/>
      <c r="AD322" s="743"/>
      <c r="AE322" s="744"/>
      <c r="AF322" s="744"/>
      <c r="AG322" s="742"/>
      <c r="AH322" s="1068">
        <f>'報告書（事業主控）'!AH322</f>
        <v>0</v>
      </c>
      <c r="AI322" s="1069"/>
      <c r="AJ322" s="1069"/>
      <c r="AK322" s="1070"/>
      <c r="AL322" s="743"/>
      <c r="AM322" s="745"/>
      <c r="AN322" s="1068">
        <f>'報告書（事業主控）'!AN322</f>
        <v>0</v>
      </c>
      <c r="AO322" s="1069"/>
      <c r="AP322" s="1069"/>
      <c r="AQ322" s="1069"/>
      <c r="AR322" s="1069"/>
      <c r="AS322" s="746"/>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9" t="s">
        <v>39</v>
      </c>
      <c r="Q323" s="33">
        <f>'報告書（事業主控）'!Q323</f>
        <v>0</v>
      </c>
      <c r="R323" s="689" t="s">
        <v>40</v>
      </c>
      <c r="S323" s="33">
        <f>'報告書（事業主控）'!S323</f>
        <v>0</v>
      </c>
      <c r="T323" s="1090" t="s">
        <v>42</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2"/>
    </row>
    <row r="324" spans="2:45" ht="18" customHeight="1">
      <c r="B324" s="839" t="s">
        <v>865</v>
      </c>
      <c r="C324" s="956"/>
      <c r="D324" s="956"/>
      <c r="E324" s="957"/>
      <c r="F324" s="1073">
        <f>'報告書（事業主控）'!F324</f>
        <v>0</v>
      </c>
      <c r="G324" s="1074"/>
      <c r="H324" s="1074"/>
      <c r="I324" s="1074"/>
      <c r="J324" s="1074"/>
      <c r="K324" s="1074"/>
      <c r="L324" s="1074"/>
      <c r="M324" s="1074"/>
      <c r="N324" s="1075"/>
      <c r="O324" s="839" t="s">
        <v>866</v>
      </c>
      <c r="P324" s="956"/>
      <c r="Q324" s="956"/>
      <c r="R324" s="956"/>
      <c r="S324" s="956"/>
      <c r="T324" s="956"/>
      <c r="U324" s="957"/>
      <c r="V324" s="1068">
        <f>'報告書（事業主控）'!V324</f>
        <v>0</v>
      </c>
      <c r="W324" s="1069"/>
      <c r="X324" s="1069"/>
      <c r="Y324" s="1070"/>
      <c r="Z324" s="743"/>
      <c r="AA324" s="744"/>
      <c r="AB324" s="744"/>
      <c r="AC324" s="742"/>
      <c r="AD324" s="743"/>
      <c r="AE324" s="744"/>
      <c r="AF324" s="744"/>
      <c r="AG324" s="742"/>
      <c r="AH324" s="1068">
        <f>'報告書（事業主控）'!AH324</f>
        <v>0</v>
      </c>
      <c r="AI324" s="1069"/>
      <c r="AJ324" s="1069"/>
      <c r="AK324" s="1070"/>
      <c r="AL324" s="743"/>
      <c r="AM324" s="745"/>
      <c r="AN324" s="1068">
        <f>'報告書（事業主控）'!AN324</f>
        <v>0</v>
      </c>
      <c r="AO324" s="1069"/>
      <c r="AP324" s="1069"/>
      <c r="AQ324" s="1069"/>
      <c r="AR324" s="1069"/>
      <c r="AS324" s="746"/>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7"/>
      <c r="AM325" s="748"/>
      <c r="AN325" s="951">
        <f>'報告書（事業主控）'!AN325</f>
        <v>0</v>
      </c>
      <c r="AO325" s="954"/>
      <c r="AP325" s="954"/>
      <c r="AQ325" s="954"/>
      <c r="AR325" s="954"/>
      <c r="AS325" s="749"/>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91"/>
      <c r="AM326" s="692"/>
      <c r="AN326" s="1061">
        <f>'報告書（事業主控）'!AN326</f>
        <v>0</v>
      </c>
      <c r="AO326" s="1062"/>
      <c r="AP326" s="1062"/>
      <c r="AQ326" s="1062"/>
      <c r="AR326" s="1062"/>
      <c r="AS326" s="692"/>
    </row>
    <row r="327" spans="2:45" ht="18" customHeight="1">
      <c r="AN327" s="1060">
        <f>'報告書（事業主控）'!AN327</f>
        <v>0</v>
      </c>
      <c r="AO327" s="1060"/>
      <c r="AP327" s="1060"/>
      <c r="AQ327" s="1060"/>
      <c r="AR327" s="106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43</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740</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8"/>
      <c r="AO338" s="728"/>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10</v>
      </c>
      <c r="C340" s="836"/>
      <c r="D340" s="836"/>
      <c r="E340" s="836"/>
      <c r="F340" s="836"/>
      <c r="G340" s="836"/>
      <c r="H340" s="836"/>
      <c r="I340" s="836"/>
      <c r="J340" s="840" t="s">
        <v>18</v>
      </c>
      <c r="K340" s="840"/>
      <c r="L340" s="729" t="s">
        <v>11</v>
      </c>
      <c r="M340" s="840" t="s">
        <v>19</v>
      </c>
      <c r="N340" s="840"/>
      <c r="O340" s="841" t="s">
        <v>20</v>
      </c>
      <c r="P340" s="840"/>
      <c r="Q340" s="840"/>
      <c r="R340" s="840"/>
      <c r="S340" s="840"/>
      <c r="T340" s="840"/>
      <c r="U340" s="840" t="s">
        <v>21</v>
      </c>
      <c r="V340" s="840"/>
      <c r="W340" s="840"/>
      <c r="AD340" s="11"/>
      <c r="AE340" s="11"/>
      <c r="AF340" s="11"/>
      <c r="AG340" s="11"/>
      <c r="AH340" s="11"/>
      <c r="AI340" s="11"/>
      <c r="AJ340" s="11"/>
      <c r="AL340" s="981">
        <f>$AL$9</f>
        <v>0</v>
      </c>
      <c r="AM340" s="843"/>
      <c r="AN340" s="914" t="s">
        <v>12</v>
      </c>
      <c r="AO340" s="914"/>
      <c r="AP340" s="843">
        <v>9</v>
      </c>
      <c r="AQ340" s="843"/>
      <c r="AR340" s="914" t="s">
        <v>13</v>
      </c>
      <c r="AS340" s="917"/>
    </row>
    <row r="341" spans="2:45"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44</v>
      </c>
      <c r="C344" s="891"/>
      <c r="D344" s="891"/>
      <c r="E344" s="891"/>
      <c r="F344" s="891"/>
      <c r="G344" s="891"/>
      <c r="H344" s="891"/>
      <c r="I344" s="892"/>
      <c r="J344" s="890" t="s">
        <v>14</v>
      </c>
      <c r="K344" s="891"/>
      <c r="L344" s="891"/>
      <c r="M344" s="891"/>
      <c r="N344" s="899"/>
      <c r="O344" s="902" t="s">
        <v>45</v>
      </c>
      <c r="P344" s="891"/>
      <c r="Q344" s="891"/>
      <c r="R344" s="891"/>
      <c r="S344" s="891"/>
      <c r="T344" s="891"/>
      <c r="U344" s="892"/>
      <c r="V344" s="730" t="s">
        <v>876</v>
      </c>
      <c r="W344" s="731"/>
      <c r="X344" s="731"/>
      <c r="Y344" s="905" t="s">
        <v>877</v>
      </c>
      <c r="Z344" s="905"/>
      <c r="AA344" s="905"/>
      <c r="AB344" s="905"/>
      <c r="AC344" s="905"/>
      <c r="AD344" s="905"/>
      <c r="AE344" s="905"/>
      <c r="AF344" s="905"/>
      <c r="AG344" s="905"/>
      <c r="AH344" s="905"/>
      <c r="AI344" s="731"/>
      <c r="AJ344" s="731"/>
      <c r="AK344" s="732"/>
      <c r="AL344" s="1034" t="s">
        <v>885</v>
      </c>
      <c r="AM344" s="1034"/>
      <c r="AN344" s="906" t="s">
        <v>878</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15</v>
      </c>
      <c r="W345" s="853"/>
      <c r="X345" s="853"/>
      <c r="Y345" s="854"/>
      <c r="Z345" s="858" t="s">
        <v>24</v>
      </c>
      <c r="AA345" s="859"/>
      <c r="AB345" s="859"/>
      <c r="AC345" s="860"/>
      <c r="AD345" s="864" t="s">
        <v>25</v>
      </c>
      <c r="AE345" s="865"/>
      <c r="AF345" s="865"/>
      <c r="AG345" s="866"/>
      <c r="AH345" s="1098" t="s">
        <v>174</v>
      </c>
      <c r="AI345" s="914"/>
      <c r="AJ345" s="914"/>
      <c r="AK345" s="917"/>
      <c r="AL345" s="1035" t="s">
        <v>46</v>
      </c>
      <c r="AM345" s="1035"/>
      <c r="AN345" s="880" t="s">
        <v>27</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5">
        <f>'報告書（事業主控）'!O347</f>
        <v>0</v>
      </c>
      <c r="P347" s="736" t="s">
        <v>39</v>
      </c>
      <c r="Q347" s="735">
        <f>'報告書（事業主控）'!Q347</f>
        <v>0</v>
      </c>
      <c r="R347" s="736" t="s">
        <v>40</v>
      </c>
      <c r="S347" s="735">
        <f>'報告書（事業主控）'!S347</f>
        <v>0</v>
      </c>
      <c r="T347" s="944" t="s">
        <v>41</v>
      </c>
      <c r="U347" s="944"/>
      <c r="V347" s="1071">
        <f>'報告書（事業主控）'!V347</f>
        <v>0</v>
      </c>
      <c r="W347" s="1072"/>
      <c r="X347" s="1072"/>
      <c r="Y347" s="737" t="s">
        <v>16</v>
      </c>
      <c r="Z347" s="743"/>
      <c r="AA347" s="744"/>
      <c r="AB347" s="744"/>
      <c r="AC347" s="737" t="s">
        <v>16</v>
      </c>
      <c r="AD347" s="743"/>
      <c r="AE347" s="744"/>
      <c r="AF347" s="744"/>
      <c r="AG347" s="740" t="s">
        <v>16</v>
      </c>
      <c r="AH347" s="1095">
        <f>'報告書（事業主控）'!AH347</f>
        <v>0</v>
      </c>
      <c r="AI347" s="1096"/>
      <c r="AJ347" s="1096"/>
      <c r="AK347" s="1097"/>
      <c r="AL347" s="743"/>
      <c r="AM347" s="745"/>
      <c r="AN347" s="1068">
        <f>'報告書（事業主控）'!AN347</f>
        <v>0</v>
      </c>
      <c r="AO347" s="1069"/>
      <c r="AP347" s="1069"/>
      <c r="AQ347" s="1069"/>
      <c r="AR347" s="1069"/>
      <c r="AS347" s="740" t="s">
        <v>16</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9" t="s">
        <v>39</v>
      </c>
      <c r="Q348" s="33">
        <f>'報告書（事業主控）'!Q348</f>
        <v>0</v>
      </c>
      <c r="R348" s="689" t="s">
        <v>40</v>
      </c>
      <c r="S348" s="33">
        <f>'報告書（事業主控）'!S348</f>
        <v>0</v>
      </c>
      <c r="T348" s="1090" t="s">
        <v>42</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2"/>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39</v>
      </c>
      <c r="Q349" s="32">
        <f>'報告書（事業主控）'!Q349</f>
        <v>0</v>
      </c>
      <c r="R349" s="11" t="s">
        <v>40</v>
      </c>
      <c r="S349" s="32">
        <f>'報告書（事業主控）'!S349</f>
        <v>0</v>
      </c>
      <c r="T349" s="950" t="s">
        <v>41</v>
      </c>
      <c r="U349" s="950"/>
      <c r="V349" s="1071">
        <f>'報告書（事業主控）'!V349</f>
        <v>0</v>
      </c>
      <c r="W349" s="1072"/>
      <c r="X349" s="1072"/>
      <c r="Y349" s="742"/>
      <c r="Z349" s="743"/>
      <c r="AA349" s="744"/>
      <c r="AB349" s="744"/>
      <c r="AC349" s="742"/>
      <c r="AD349" s="743"/>
      <c r="AE349" s="744"/>
      <c r="AF349" s="744"/>
      <c r="AG349" s="742"/>
      <c r="AH349" s="1068">
        <f>'報告書（事業主控）'!AH349</f>
        <v>0</v>
      </c>
      <c r="AI349" s="1069"/>
      <c r="AJ349" s="1069"/>
      <c r="AK349" s="1070"/>
      <c r="AL349" s="743"/>
      <c r="AM349" s="745"/>
      <c r="AN349" s="1068">
        <f>'報告書（事業主控）'!AN349</f>
        <v>0</v>
      </c>
      <c r="AO349" s="1069"/>
      <c r="AP349" s="1069"/>
      <c r="AQ349" s="1069"/>
      <c r="AR349" s="1069"/>
      <c r="AS349" s="746"/>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9" t="s">
        <v>39</v>
      </c>
      <c r="Q350" s="33">
        <f>'報告書（事業主控）'!Q350</f>
        <v>0</v>
      </c>
      <c r="R350" s="689" t="s">
        <v>40</v>
      </c>
      <c r="S350" s="33">
        <f>'報告書（事業主控）'!S350</f>
        <v>0</v>
      </c>
      <c r="T350" s="1090" t="s">
        <v>42</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2"/>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39</v>
      </c>
      <c r="Q351" s="32">
        <f>'報告書（事業主控）'!Q351</f>
        <v>0</v>
      </c>
      <c r="R351" s="11" t="s">
        <v>40</v>
      </c>
      <c r="S351" s="32">
        <f>'報告書（事業主控）'!S351</f>
        <v>0</v>
      </c>
      <c r="T351" s="950" t="s">
        <v>41</v>
      </c>
      <c r="U351" s="950"/>
      <c r="V351" s="1071">
        <f>'報告書（事業主控）'!V351</f>
        <v>0</v>
      </c>
      <c r="W351" s="1072"/>
      <c r="X351" s="1072"/>
      <c r="Y351" s="742"/>
      <c r="Z351" s="743"/>
      <c r="AA351" s="744"/>
      <c r="AB351" s="744"/>
      <c r="AC351" s="742"/>
      <c r="AD351" s="743"/>
      <c r="AE351" s="744"/>
      <c r="AF351" s="744"/>
      <c r="AG351" s="742"/>
      <c r="AH351" s="1068">
        <f>'報告書（事業主控）'!AH351</f>
        <v>0</v>
      </c>
      <c r="AI351" s="1069"/>
      <c r="AJ351" s="1069"/>
      <c r="AK351" s="1070"/>
      <c r="AL351" s="743"/>
      <c r="AM351" s="745"/>
      <c r="AN351" s="1068">
        <f>'報告書（事業主控）'!AN351</f>
        <v>0</v>
      </c>
      <c r="AO351" s="1069"/>
      <c r="AP351" s="1069"/>
      <c r="AQ351" s="1069"/>
      <c r="AR351" s="1069"/>
      <c r="AS351" s="746"/>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9" t="s">
        <v>39</v>
      </c>
      <c r="Q352" s="33">
        <f>'報告書（事業主控）'!Q352</f>
        <v>0</v>
      </c>
      <c r="R352" s="689" t="s">
        <v>40</v>
      </c>
      <c r="S352" s="33">
        <f>'報告書（事業主控）'!S352</f>
        <v>0</v>
      </c>
      <c r="T352" s="1090" t="s">
        <v>42</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2"/>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39</v>
      </c>
      <c r="Q353" s="32">
        <f>'報告書（事業主控）'!Q353</f>
        <v>0</v>
      </c>
      <c r="R353" s="11" t="s">
        <v>40</v>
      </c>
      <c r="S353" s="32">
        <f>'報告書（事業主控）'!S353</f>
        <v>0</v>
      </c>
      <c r="T353" s="950" t="s">
        <v>41</v>
      </c>
      <c r="U353" s="950"/>
      <c r="V353" s="1071">
        <f>'報告書（事業主控）'!V353</f>
        <v>0</v>
      </c>
      <c r="W353" s="1072"/>
      <c r="X353" s="1072"/>
      <c r="Y353" s="742"/>
      <c r="Z353" s="743"/>
      <c r="AA353" s="744"/>
      <c r="AB353" s="744"/>
      <c r="AC353" s="742"/>
      <c r="AD353" s="743"/>
      <c r="AE353" s="744"/>
      <c r="AF353" s="744"/>
      <c r="AG353" s="742"/>
      <c r="AH353" s="1068">
        <f>'報告書（事業主控）'!AH353</f>
        <v>0</v>
      </c>
      <c r="AI353" s="1069"/>
      <c r="AJ353" s="1069"/>
      <c r="AK353" s="1070"/>
      <c r="AL353" s="743"/>
      <c r="AM353" s="745"/>
      <c r="AN353" s="1068">
        <f>'報告書（事業主控）'!AN353</f>
        <v>0</v>
      </c>
      <c r="AO353" s="1069"/>
      <c r="AP353" s="1069"/>
      <c r="AQ353" s="1069"/>
      <c r="AR353" s="1069"/>
      <c r="AS353" s="746"/>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9" t="s">
        <v>39</v>
      </c>
      <c r="Q354" s="33">
        <f>'報告書（事業主控）'!Q354</f>
        <v>0</v>
      </c>
      <c r="R354" s="689" t="s">
        <v>40</v>
      </c>
      <c r="S354" s="33">
        <f>'報告書（事業主控）'!S354</f>
        <v>0</v>
      </c>
      <c r="T354" s="1090" t="s">
        <v>42</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2"/>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39</v>
      </c>
      <c r="Q355" s="32">
        <f>'報告書（事業主控）'!Q355</f>
        <v>0</v>
      </c>
      <c r="R355" s="11" t="s">
        <v>40</v>
      </c>
      <c r="S355" s="32">
        <f>'報告書（事業主控）'!S355</f>
        <v>0</v>
      </c>
      <c r="T355" s="950" t="s">
        <v>41</v>
      </c>
      <c r="U355" s="950"/>
      <c r="V355" s="1071">
        <f>'報告書（事業主控）'!V355</f>
        <v>0</v>
      </c>
      <c r="W355" s="1072"/>
      <c r="X355" s="1072"/>
      <c r="Y355" s="742"/>
      <c r="Z355" s="743"/>
      <c r="AA355" s="744"/>
      <c r="AB355" s="744"/>
      <c r="AC355" s="742"/>
      <c r="AD355" s="743"/>
      <c r="AE355" s="744"/>
      <c r="AF355" s="744"/>
      <c r="AG355" s="742"/>
      <c r="AH355" s="1068">
        <f>'報告書（事業主控）'!AH355</f>
        <v>0</v>
      </c>
      <c r="AI355" s="1069"/>
      <c r="AJ355" s="1069"/>
      <c r="AK355" s="1070"/>
      <c r="AL355" s="743"/>
      <c r="AM355" s="745"/>
      <c r="AN355" s="1068">
        <f>'報告書（事業主控）'!AN355</f>
        <v>0</v>
      </c>
      <c r="AO355" s="1069"/>
      <c r="AP355" s="1069"/>
      <c r="AQ355" s="1069"/>
      <c r="AR355" s="1069"/>
      <c r="AS355" s="746"/>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9" t="s">
        <v>39</v>
      </c>
      <c r="Q356" s="33">
        <f>'報告書（事業主控）'!Q356</f>
        <v>0</v>
      </c>
      <c r="R356" s="689" t="s">
        <v>40</v>
      </c>
      <c r="S356" s="33">
        <f>'報告書（事業主控）'!S356</f>
        <v>0</v>
      </c>
      <c r="T356" s="1090" t="s">
        <v>42</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2"/>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39</v>
      </c>
      <c r="Q357" s="32">
        <f>'報告書（事業主控）'!Q357</f>
        <v>0</v>
      </c>
      <c r="R357" s="11" t="s">
        <v>40</v>
      </c>
      <c r="S357" s="32">
        <f>'報告書（事業主控）'!S357</f>
        <v>0</v>
      </c>
      <c r="T357" s="950" t="s">
        <v>41</v>
      </c>
      <c r="U357" s="950"/>
      <c r="V357" s="1071">
        <f>'報告書（事業主控）'!V357</f>
        <v>0</v>
      </c>
      <c r="W357" s="1072"/>
      <c r="X357" s="1072"/>
      <c r="Y357" s="742"/>
      <c r="Z357" s="743"/>
      <c r="AA357" s="744"/>
      <c r="AB357" s="744"/>
      <c r="AC357" s="742"/>
      <c r="AD357" s="743"/>
      <c r="AE357" s="744"/>
      <c r="AF357" s="744"/>
      <c r="AG357" s="742"/>
      <c r="AH357" s="1068">
        <f>'報告書（事業主控）'!AH357</f>
        <v>0</v>
      </c>
      <c r="AI357" s="1069"/>
      <c r="AJ357" s="1069"/>
      <c r="AK357" s="1070"/>
      <c r="AL357" s="743"/>
      <c r="AM357" s="745"/>
      <c r="AN357" s="1068">
        <f>'報告書（事業主控）'!AN357</f>
        <v>0</v>
      </c>
      <c r="AO357" s="1069"/>
      <c r="AP357" s="1069"/>
      <c r="AQ357" s="1069"/>
      <c r="AR357" s="1069"/>
      <c r="AS357" s="746"/>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9" t="s">
        <v>39</v>
      </c>
      <c r="Q358" s="33">
        <f>'報告書（事業主控）'!Q358</f>
        <v>0</v>
      </c>
      <c r="R358" s="689" t="s">
        <v>40</v>
      </c>
      <c r="S358" s="33">
        <f>'報告書（事業主控）'!S358</f>
        <v>0</v>
      </c>
      <c r="T358" s="1090" t="s">
        <v>42</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2"/>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39</v>
      </c>
      <c r="Q359" s="32">
        <f>'報告書（事業主控）'!Q359</f>
        <v>0</v>
      </c>
      <c r="R359" s="11" t="s">
        <v>40</v>
      </c>
      <c r="S359" s="32">
        <f>'報告書（事業主控）'!S359</f>
        <v>0</v>
      </c>
      <c r="T359" s="950" t="s">
        <v>41</v>
      </c>
      <c r="U359" s="950"/>
      <c r="V359" s="1071">
        <f>'報告書（事業主控）'!V359</f>
        <v>0</v>
      </c>
      <c r="W359" s="1072"/>
      <c r="X359" s="1072"/>
      <c r="Y359" s="742"/>
      <c r="Z359" s="743"/>
      <c r="AA359" s="744"/>
      <c r="AB359" s="744"/>
      <c r="AC359" s="742"/>
      <c r="AD359" s="743"/>
      <c r="AE359" s="744"/>
      <c r="AF359" s="744"/>
      <c r="AG359" s="742"/>
      <c r="AH359" s="1068">
        <f>'報告書（事業主控）'!AH359</f>
        <v>0</v>
      </c>
      <c r="AI359" s="1069"/>
      <c r="AJ359" s="1069"/>
      <c r="AK359" s="1070"/>
      <c r="AL359" s="743"/>
      <c r="AM359" s="745"/>
      <c r="AN359" s="1068">
        <f>'報告書（事業主控）'!AN359</f>
        <v>0</v>
      </c>
      <c r="AO359" s="1069"/>
      <c r="AP359" s="1069"/>
      <c r="AQ359" s="1069"/>
      <c r="AR359" s="1069"/>
      <c r="AS359" s="746"/>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9" t="s">
        <v>39</v>
      </c>
      <c r="Q360" s="33">
        <f>'報告書（事業主控）'!Q360</f>
        <v>0</v>
      </c>
      <c r="R360" s="689" t="s">
        <v>40</v>
      </c>
      <c r="S360" s="33">
        <f>'報告書（事業主控）'!S360</f>
        <v>0</v>
      </c>
      <c r="T360" s="1090" t="s">
        <v>42</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2"/>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39</v>
      </c>
      <c r="Q361" s="32">
        <f>'報告書（事業主控）'!Q361</f>
        <v>0</v>
      </c>
      <c r="R361" s="11" t="s">
        <v>40</v>
      </c>
      <c r="S361" s="32">
        <f>'報告書（事業主控）'!S361</f>
        <v>0</v>
      </c>
      <c r="T361" s="950" t="s">
        <v>41</v>
      </c>
      <c r="U361" s="950"/>
      <c r="V361" s="1071">
        <f>'報告書（事業主控）'!V361</f>
        <v>0</v>
      </c>
      <c r="W361" s="1072"/>
      <c r="X361" s="1072"/>
      <c r="Y361" s="742"/>
      <c r="Z361" s="743"/>
      <c r="AA361" s="744"/>
      <c r="AB361" s="744"/>
      <c r="AC361" s="742"/>
      <c r="AD361" s="743"/>
      <c r="AE361" s="744"/>
      <c r="AF361" s="744"/>
      <c r="AG361" s="742"/>
      <c r="AH361" s="1068">
        <f>'報告書（事業主控）'!AH361</f>
        <v>0</v>
      </c>
      <c r="AI361" s="1069"/>
      <c r="AJ361" s="1069"/>
      <c r="AK361" s="1070"/>
      <c r="AL361" s="743"/>
      <c r="AM361" s="745"/>
      <c r="AN361" s="1068">
        <f>'報告書（事業主控）'!AN361</f>
        <v>0</v>
      </c>
      <c r="AO361" s="1069"/>
      <c r="AP361" s="1069"/>
      <c r="AQ361" s="1069"/>
      <c r="AR361" s="1069"/>
      <c r="AS361" s="746"/>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9" t="s">
        <v>39</v>
      </c>
      <c r="Q362" s="33">
        <f>'報告書（事業主控）'!Q362</f>
        <v>0</v>
      </c>
      <c r="R362" s="689" t="s">
        <v>40</v>
      </c>
      <c r="S362" s="33">
        <f>'報告書（事業主控）'!S362</f>
        <v>0</v>
      </c>
      <c r="T362" s="1090" t="s">
        <v>42</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2"/>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39</v>
      </c>
      <c r="Q363" s="32">
        <f>'報告書（事業主控）'!Q363</f>
        <v>0</v>
      </c>
      <c r="R363" s="11" t="s">
        <v>40</v>
      </c>
      <c r="S363" s="32">
        <f>'報告書（事業主控）'!S363</f>
        <v>0</v>
      </c>
      <c r="T363" s="950" t="s">
        <v>41</v>
      </c>
      <c r="U363" s="950"/>
      <c r="V363" s="1071">
        <f>'報告書（事業主控）'!V363</f>
        <v>0</v>
      </c>
      <c r="W363" s="1072"/>
      <c r="X363" s="1072"/>
      <c r="Y363" s="742"/>
      <c r="Z363" s="743"/>
      <c r="AA363" s="744"/>
      <c r="AB363" s="744"/>
      <c r="AC363" s="742"/>
      <c r="AD363" s="743"/>
      <c r="AE363" s="744"/>
      <c r="AF363" s="744"/>
      <c r="AG363" s="742"/>
      <c r="AH363" s="1068">
        <f>'報告書（事業主控）'!AH363</f>
        <v>0</v>
      </c>
      <c r="AI363" s="1069"/>
      <c r="AJ363" s="1069"/>
      <c r="AK363" s="1070"/>
      <c r="AL363" s="743"/>
      <c r="AM363" s="745"/>
      <c r="AN363" s="1068">
        <f>'報告書（事業主控）'!AN363</f>
        <v>0</v>
      </c>
      <c r="AO363" s="1069"/>
      <c r="AP363" s="1069"/>
      <c r="AQ363" s="1069"/>
      <c r="AR363" s="1069"/>
      <c r="AS363" s="746"/>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9" t="s">
        <v>39</v>
      </c>
      <c r="Q364" s="33">
        <f>'報告書（事業主控）'!Q364</f>
        <v>0</v>
      </c>
      <c r="R364" s="689" t="s">
        <v>40</v>
      </c>
      <c r="S364" s="33">
        <f>'報告書（事業主控）'!S364</f>
        <v>0</v>
      </c>
      <c r="T364" s="1090" t="s">
        <v>42</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2"/>
    </row>
    <row r="365" spans="2:45" ht="18" customHeight="1">
      <c r="B365" s="839" t="s">
        <v>865</v>
      </c>
      <c r="C365" s="956"/>
      <c r="D365" s="956"/>
      <c r="E365" s="957"/>
      <c r="F365" s="1073">
        <f>'報告書（事業主控）'!F365</f>
        <v>0</v>
      </c>
      <c r="G365" s="1074"/>
      <c r="H365" s="1074"/>
      <c r="I365" s="1074"/>
      <c r="J365" s="1074"/>
      <c r="K365" s="1074"/>
      <c r="L365" s="1074"/>
      <c r="M365" s="1074"/>
      <c r="N365" s="1075"/>
      <c r="O365" s="839" t="s">
        <v>866</v>
      </c>
      <c r="P365" s="956"/>
      <c r="Q365" s="956"/>
      <c r="R365" s="956"/>
      <c r="S365" s="956"/>
      <c r="T365" s="956"/>
      <c r="U365" s="957"/>
      <c r="V365" s="1068">
        <f>'報告書（事業主控）'!V365</f>
        <v>0</v>
      </c>
      <c r="W365" s="1069"/>
      <c r="X365" s="1069"/>
      <c r="Y365" s="1070"/>
      <c r="Z365" s="743"/>
      <c r="AA365" s="744"/>
      <c r="AB365" s="744"/>
      <c r="AC365" s="742"/>
      <c r="AD365" s="743"/>
      <c r="AE365" s="744"/>
      <c r="AF365" s="744"/>
      <c r="AG365" s="742"/>
      <c r="AH365" s="1068">
        <f>'報告書（事業主控）'!AH365</f>
        <v>0</v>
      </c>
      <c r="AI365" s="1069"/>
      <c r="AJ365" s="1069"/>
      <c r="AK365" s="1070"/>
      <c r="AL365" s="743"/>
      <c r="AM365" s="745"/>
      <c r="AN365" s="1068">
        <f>'報告書（事業主控）'!AN365</f>
        <v>0</v>
      </c>
      <c r="AO365" s="1069"/>
      <c r="AP365" s="1069"/>
      <c r="AQ365" s="1069"/>
      <c r="AR365" s="1069"/>
      <c r="AS365" s="746"/>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7"/>
      <c r="AM366" s="748"/>
      <c r="AN366" s="951">
        <f>'報告書（事業主控）'!AN366</f>
        <v>0</v>
      </c>
      <c r="AO366" s="954"/>
      <c r="AP366" s="954"/>
      <c r="AQ366" s="954"/>
      <c r="AR366" s="954"/>
      <c r="AS366" s="749"/>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91"/>
      <c r="AM367" s="692"/>
      <c r="AN367" s="1061">
        <f>'報告書（事業主控）'!AN367</f>
        <v>0</v>
      </c>
      <c r="AO367" s="1062"/>
      <c r="AP367" s="1062"/>
      <c r="AQ367" s="1062"/>
      <c r="AR367" s="1062"/>
      <c r="AS367" s="692"/>
    </row>
    <row r="368" spans="2:45" ht="18" customHeight="1">
      <c r="AN368" s="1060">
        <f>'報告書（事業主控）'!AN368</f>
        <v>0</v>
      </c>
      <c r="AO368" s="1060"/>
      <c r="AP368" s="1060"/>
      <c r="AQ368" s="1060"/>
      <c r="AR368" s="106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43</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740</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8"/>
      <c r="AO379" s="728"/>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10</v>
      </c>
      <c r="C381" s="836"/>
      <c r="D381" s="836"/>
      <c r="E381" s="836"/>
      <c r="F381" s="836"/>
      <c r="G381" s="836"/>
      <c r="H381" s="836"/>
      <c r="I381" s="836"/>
      <c r="J381" s="840" t="s">
        <v>18</v>
      </c>
      <c r="K381" s="840"/>
      <c r="L381" s="729" t="s">
        <v>11</v>
      </c>
      <c r="M381" s="840" t="s">
        <v>19</v>
      </c>
      <c r="N381" s="840"/>
      <c r="O381" s="841" t="s">
        <v>20</v>
      </c>
      <c r="P381" s="840"/>
      <c r="Q381" s="840"/>
      <c r="R381" s="840"/>
      <c r="S381" s="840"/>
      <c r="T381" s="840"/>
      <c r="U381" s="840" t="s">
        <v>21</v>
      </c>
      <c r="V381" s="840"/>
      <c r="W381" s="840"/>
      <c r="AD381" s="11"/>
      <c r="AE381" s="11"/>
      <c r="AF381" s="11"/>
      <c r="AG381" s="11"/>
      <c r="AH381" s="11"/>
      <c r="AI381" s="11"/>
      <c r="AJ381" s="11"/>
      <c r="AL381" s="981">
        <f>$AL$9</f>
        <v>0</v>
      </c>
      <c r="AM381" s="843"/>
      <c r="AN381" s="914" t="s">
        <v>12</v>
      </c>
      <c r="AO381" s="914"/>
      <c r="AP381" s="843">
        <v>10</v>
      </c>
      <c r="AQ381" s="843"/>
      <c r="AR381" s="914" t="s">
        <v>13</v>
      </c>
      <c r="AS381" s="917"/>
    </row>
    <row r="382" spans="2:45"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44</v>
      </c>
      <c r="C385" s="891"/>
      <c r="D385" s="891"/>
      <c r="E385" s="891"/>
      <c r="F385" s="891"/>
      <c r="G385" s="891"/>
      <c r="H385" s="891"/>
      <c r="I385" s="892"/>
      <c r="J385" s="890" t="s">
        <v>14</v>
      </c>
      <c r="K385" s="891"/>
      <c r="L385" s="891"/>
      <c r="M385" s="891"/>
      <c r="N385" s="899"/>
      <c r="O385" s="902" t="s">
        <v>45</v>
      </c>
      <c r="P385" s="891"/>
      <c r="Q385" s="891"/>
      <c r="R385" s="891"/>
      <c r="S385" s="891"/>
      <c r="T385" s="891"/>
      <c r="U385" s="892"/>
      <c r="V385" s="730" t="s">
        <v>876</v>
      </c>
      <c r="W385" s="731"/>
      <c r="X385" s="731"/>
      <c r="Y385" s="905" t="s">
        <v>877</v>
      </c>
      <c r="Z385" s="905"/>
      <c r="AA385" s="905"/>
      <c r="AB385" s="905"/>
      <c r="AC385" s="905"/>
      <c r="AD385" s="905"/>
      <c r="AE385" s="905"/>
      <c r="AF385" s="905"/>
      <c r="AG385" s="905"/>
      <c r="AH385" s="905"/>
      <c r="AI385" s="731"/>
      <c r="AJ385" s="731"/>
      <c r="AK385" s="732"/>
      <c r="AL385" s="1034" t="s">
        <v>836</v>
      </c>
      <c r="AM385" s="1034"/>
      <c r="AN385" s="906" t="s">
        <v>878</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15</v>
      </c>
      <c r="W386" s="853"/>
      <c r="X386" s="853"/>
      <c r="Y386" s="854"/>
      <c r="Z386" s="858" t="s">
        <v>24</v>
      </c>
      <c r="AA386" s="859"/>
      <c r="AB386" s="859"/>
      <c r="AC386" s="860"/>
      <c r="AD386" s="864" t="s">
        <v>25</v>
      </c>
      <c r="AE386" s="865"/>
      <c r="AF386" s="865"/>
      <c r="AG386" s="866"/>
      <c r="AH386" s="1098" t="s">
        <v>174</v>
      </c>
      <c r="AI386" s="914"/>
      <c r="AJ386" s="914"/>
      <c r="AK386" s="917"/>
      <c r="AL386" s="1035" t="s">
        <v>46</v>
      </c>
      <c r="AM386" s="1035"/>
      <c r="AN386" s="880" t="s">
        <v>27</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5">
        <f>'報告書（事業主控）'!O388</f>
        <v>0</v>
      </c>
      <c r="P388" s="736" t="s">
        <v>39</v>
      </c>
      <c r="Q388" s="735">
        <f>'報告書（事業主控）'!Q388</f>
        <v>0</v>
      </c>
      <c r="R388" s="736" t="s">
        <v>40</v>
      </c>
      <c r="S388" s="735">
        <f>'報告書（事業主控）'!S388</f>
        <v>0</v>
      </c>
      <c r="T388" s="944" t="s">
        <v>41</v>
      </c>
      <c r="U388" s="944"/>
      <c r="V388" s="1071">
        <f>'報告書（事業主控）'!V388</f>
        <v>0</v>
      </c>
      <c r="W388" s="1072"/>
      <c r="X388" s="1072"/>
      <c r="Y388" s="737" t="s">
        <v>16</v>
      </c>
      <c r="Z388" s="743"/>
      <c r="AA388" s="744"/>
      <c r="AB388" s="744"/>
      <c r="AC388" s="737" t="s">
        <v>16</v>
      </c>
      <c r="AD388" s="743"/>
      <c r="AE388" s="744"/>
      <c r="AF388" s="744"/>
      <c r="AG388" s="740" t="s">
        <v>16</v>
      </c>
      <c r="AH388" s="1095">
        <f>'報告書（事業主控）'!AH388</f>
        <v>0</v>
      </c>
      <c r="AI388" s="1096"/>
      <c r="AJ388" s="1096"/>
      <c r="AK388" s="1097"/>
      <c r="AL388" s="743"/>
      <c r="AM388" s="745"/>
      <c r="AN388" s="1068">
        <f>'報告書（事業主控）'!AN388</f>
        <v>0</v>
      </c>
      <c r="AO388" s="1069"/>
      <c r="AP388" s="1069"/>
      <c r="AQ388" s="1069"/>
      <c r="AR388" s="1069"/>
      <c r="AS388" s="740" t="s">
        <v>16</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9" t="s">
        <v>39</v>
      </c>
      <c r="Q389" s="33">
        <f>'報告書（事業主控）'!Q389</f>
        <v>0</v>
      </c>
      <c r="R389" s="689" t="s">
        <v>40</v>
      </c>
      <c r="S389" s="33">
        <f>'報告書（事業主控）'!S389</f>
        <v>0</v>
      </c>
      <c r="T389" s="1090" t="s">
        <v>42</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2"/>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39</v>
      </c>
      <c r="Q390" s="32">
        <f>'報告書（事業主控）'!Q390</f>
        <v>0</v>
      </c>
      <c r="R390" s="11" t="s">
        <v>40</v>
      </c>
      <c r="S390" s="32">
        <f>'報告書（事業主控）'!S390</f>
        <v>0</v>
      </c>
      <c r="T390" s="950" t="s">
        <v>41</v>
      </c>
      <c r="U390" s="950"/>
      <c r="V390" s="1071">
        <f>'報告書（事業主控）'!V390</f>
        <v>0</v>
      </c>
      <c r="W390" s="1072"/>
      <c r="X390" s="1072"/>
      <c r="Y390" s="742"/>
      <c r="Z390" s="743"/>
      <c r="AA390" s="744"/>
      <c r="AB390" s="744"/>
      <c r="AC390" s="742"/>
      <c r="AD390" s="743"/>
      <c r="AE390" s="744"/>
      <c r="AF390" s="744"/>
      <c r="AG390" s="742"/>
      <c r="AH390" s="1068">
        <f>'報告書（事業主控）'!AH390</f>
        <v>0</v>
      </c>
      <c r="AI390" s="1069"/>
      <c r="AJ390" s="1069"/>
      <c r="AK390" s="1070"/>
      <c r="AL390" s="743"/>
      <c r="AM390" s="745"/>
      <c r="AN390" s="1068">
        <f>'報告書（事業主控）'!AN390</f>
        <v>0</v>
      </c>
      <c r="AO390" s="1069"/>
      <c r="AP390" s="1069"/>
      <c r="AQ390" s="1069"/>
      <c r="AR390" s="1069"/>
      <c r="AS390" s="746"/>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9" t="s">
        <v>39</v>
      </c>
      <c r="Q391" s="33">
        <f>'報告書（事業主控）'!Q391</f>
        <v>0</v>
      </c>
      <c r="R391" s="689" t="s">
        <v>40</v>
      </c>
      <c r="S391" s="33">
        <f>'報告書（事業主控）'!S391</f>
        <v>0</v>
      </c>
      <c r="T391" s="1090" t="s">
        <v>42</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2"/>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39</v>
      </c>
      <c r="Q392" s="32">
        <f>'報告書（事業主控）'!Q392</f>
        <v>0</v>
      </c>
      <c r="R392" s="11" t="s">
        <v>40</v>
      </c>
      <c r="S392" s="32">
        <f>'報告書（事業主控）'!S392</f>
        <v>0</v>
      </c>
      <c r="T392" s="950" t="s">
        <v>41</v>
      </c>
      <c r="U392" s="950"/>
      <c r="V392" s="1071">
        <f>'報告書（事業主控）'!V392</f>
        <v>0</v>
      </c>
      <c r="W392" s="1072"/>
      <c r="X392" s="1072"/>
      <c r="Y392" s="742"/>
      <c r="Z392" s="743"/>
      <c r="AA392" s="744"/>
      <c r="AB392" s="744"/>
      <c r="AC392" s="742"/>
      <c r="AD392" s="743"/>
      <c r="AE392" s="744"/>
      <c r="AF392" s="744"/>
      <c r="AG392" s="742"/>
      <c r="AH392" s="1068">
        <f>'報告書（事業主控）'!AH392</f>
        <v>0</v>
      </c>
      <c r="AI392" s="1069"/>
      <c r="AJ392" s="1069"/>
      <c r="AK392" s="1070"/>
      <c r="AL392" s="743"/>
      <c r="AM392" s="745"/>
      <c r="AN392" s="1068">
        <f>'報告書（事業主控）'!AN392</f>
        <v>0</v>
      </c>
      <c r="AO392" s="1069"/>
      <c r="AP392" s="1069"/>
      <c r="AQ392" s="1069"/>
      <c r="AR392" s="1069"/>
      <c r="AS392" s="746"/>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9" t="s">
        <v>39</v>
      </c>
      <c r="Q393" s="33">
        <f>'報告書（事業主控）'!Q393</f>
        <v>0</v>
      </c>
      <c r="R393" s="689" t="s">
        <v>40</v>
      </c>
      <c r="S393" s="33">
        <f>'報告書（事業主控）'!S393</f>
        <v>0</v>
      </c>
      <c r="T393" s="1090" t="s">
        <v>42</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2"/>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39</v>
      </c>
      <c r="Q394" s="32">
        <f>'報告書（事業主控）'!Q394</f>
        <v>0</v>
      </c>
      <c r="R394" s="11" t="s">
        <v>40</v>
      </c>
      <c r="S394" s="32">
        <f>'報告書（事業主控）'!S394</f>
        <v>0</v>
      </c>
      <c r="T394" s="950" t="s">
        <v>41</v>
      </c>
      <c r="U394" s="950"/>
      <c r="V394" s="1071">
        <f>'報告書（事業主控）'!V394</f>
        <v>0</v>
      </c>
      <c r="W394" s="1072"/>
      <c r="X394" s="1072"/>
      <c r="Y394" s="742"/>
      <c r="Z394" s="743"/>
      <c r="AA394" s="744"/>
      <c r="AB394" s="744"/>
      <c r="AC394" s="742"/>
      <c r="AD394" s="743"/>
      <c r="AE394" s="744"/>
      <c r="AF394" s="744"/>
      <c r="AG394" s="742"/>
      <c r="AH394" s="1068">
        <f>'報告書（事業主控）'!AH394</f>
        <v>0</v>
      </c>
      <c r="AI394" s="1069"/>
      <c r="AJ394" s="1069"/>
      <c r="AK394" s="1070"/>
      <c r="AL394" s="743"/>
      <c r="AM394" s="745"/>
      <c r="AN394" s="1068">
        <f>'報告書（事業主控）'!AN394</f>
        <v>0</v>
      </c>
      <c r="AO394" s="1069"/>
      <c r="AP394" s="1069"/>
      <c r="AQ394" s="1069"/>
      <c r="AR394" s="1069"/>
      <c r="AS394" s="746"/>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9" t="s">
        <v>39</v>
      </c>
      <c r="Q395" s="33">
        <f>'報告書（事業主控）'!Q395</f>
        <v>0</v>
      </c>
      <c r="R395" s="689" t="s">
        <v>40</v>
      </c>
      <c r="S395" s="33">
        <f>'報告書（事業主控）'!S395</f>
        <v>0</v>
      </c>
      <c r="T395" s="1090" t="s">
        <v>42</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2"/>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39</v>
      </c>
      <c r="Q396" s="32">
        <f>'報告書（事業主控）'!Q396</f>
        <v>0</v>
      </c>
      <c r="R396" s="11" t="s">
        <v>40</v>
      </c>
      <c r="S396" s="32">
        <f>'報告書（事業主控）'!S396</f>
        <v>0</v>
      </c>
      <c r="T396" s="950" t="s">
        <v>41</v>
      </c>
      <c r="U396" s="950"/>
      <c r="V396" s="1071">
        <f>'報告書（事業主控）'!V396</f>
        <v>0</v>
      </c>
      <c r="W396" s="1072"/>
      <c r="X396" s="1072"/>
      <c r="Y396" s="742"/>
      <c r="Z396" s="743"/>
      <c r="AA396" s="744"/>
      <c r="AB396" s="744"/>
      <c r="AC396" s="742"/>
      <c r="AD396" s="743"/>
      <c r="AE396" s="744"/>
      <c r="AF396" s="744"/>
      <c r="AG396" s="742"/>
      <c r="AH396" s="1068">
        <f>'報告書（事業主控）'!AH396</f>
        <v>0</v>
      </c>
      <c r="AI396" s="1069"/>
      <c r="AJ396" s="1069"/>
      <c r="AK396" s="1070"/>
      <c r="AL396" s="743"/>
      <c r="AM396" s="745"/>
      <c r="AN396" s="1068">
        <f>'報告書（事業主控）'!AN396</f>
        <v>0</v>
      </c>
      <c r="AO396" s="1069"/>
      <c r="AP396" s="1069"/>
      <c r="AQ396" s="1069"/>
      <c r="AR396" s="1069"/>
      <c r="AS396" s="746"/>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9" t="s">
        <v>39</v>
      </c>
      <c r="Q397" s="33">
        <f>'報告書（事業主控）'!Q397</f>
        <v>0</v>
      </c>
      <c r="R397" s="689" t="s">
        <v>40</v>
      </c>
      <c r="S397" s="33">
        <f>'報告書（事業主控）'!S397</f>
        <v>0</v>
      </c>
      <c r="T397" s="1090" t="s">
        <v>42</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2"/>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39</v>
      </c>
      <c r="Q398" s="32">
        <f>'報告書（事業主控）'!Q398</f>
        <v>0</v>
      </c>
      <c r="R398" s="11" t="s">
        <v>40</v>
      </c>
      <c r="S398" s="32">
        <f>'報告書（事業主控）'!S398</f>
        <v>0</v>
      </c>
      <c r="T398" s="950" t="s">
        <v>41</v>
      </c>
      <c r="U398" s="950"/>
      <c r="V398" s="1071">
        <f>'報告書（事業主控）'!V398</f>
        <v>0</v>
      </c>
      <c r="W398" s="1072"/>
      <c r="X398" s="1072"/>
      <c r="Y398" s="742"/>
      <c r="Z398" s="743"/>
      <c r="AA398" s="744"/>
      <c r="AB398" s="744"/>
      <c r="AC398" s="742"/>
      <c r="AD398" s="743"/>
      <c r="AE398" s="744"/>
      <c r="AF398" s="744"/>
      <c r="AG398" s="742"/>
      <c r="AH398" s="1068">
        <f>'報告書（事業主控）'!AH398</f>
        <v>0</v>
      </c>
      <c r="AI398" s="1069"/>
      <c r="AJ398" s="1069"/>
      <c r="AK398" s="1070"/>
      <c r="AL398" s="743"/>
      <c r="AM398" s="745"/>
      <c r="AN398" s="1068">
        <f>'報告書（事業主控）'!AN398</f>
        <v>0</v>
      </c>
      <c r="AO398" s="1069"/>
      <c r="AP398" s="1069"/>
      <c r="AQ398" s="1069"/>
      <c r="AR398" s="1069"/>
      <c r="AS398" s="746"/>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9" t="s">
        <v>39</v>
      </c>
      <c r="Q399" s="33">
        <f>'報告書（事業主控）'!Q399</f>
        <v>0</v>
      </c>
      <c r="R399" s="689" t="s">
        <v>40</v>
      </c>
      <c r="S399" s="33">
        <f>'報告書（事業主控）'!S399</f>
        <v>0</v>
      </c>
      <c r="T399" s="1090" t="s">
        <v>42</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2"/>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39</v>
      </c>
      <c r="Q400" s="32">
        <f>'報告書（事業主控）'!Q400</f>
        <v>0</v>
      </c>
      <c r="R400" s="11" t="s">
        <v>40</v>
      </c>
      <c r="S400" s="32">
        <f>'報告書（事業主控）'!S400</f>
        <v>0</v>
      </c>
      <c r="T400" s="950" t="s">
        <v>41</v>
      </c>
      <c r="U400" s="950"/>
      <c r="V400" s="1071">
        <f>'報告書（事業主控）'!V400</f>
        <v>0</v>
      </c>
      <c r="W400" s="1072"/>
      <c r="X400" s="1072"/>
      <c r="Y400" s="742"/>
      <c r="Z400" s="743"/>
      <c r="AA400" s="744"/>
      <c r="AB400" s="744"/>
      <c r="AC400" s="742"/>
      <c r="AD400" s="743"/>
      <c r="AE400" s="744"/>
      <c r="AF400" s="744"/>
      <c r="AG400" s="742"/>
      <c r="AH400" s="1068">
        <f>'報告書（事業主控）'!AH400</f>
        <v>0</v>
      </c>
      <c r="AI400" s="1069"/>
      <c r="AJ400" s="1069"/>
      <c r="AK400" s="1070"/>
      <c r="AL400" s="743"/>
      <c r="AM400" s="745"/>
      <c r="AN400" s="1068">
        <f>'報告書（事業主控）'!AN400</f>
        <v>0</v>
      </c>
      <c r="AO400" s="1069"/>
      <c r="AP400" s="1069"/>
      <c r="AQ400" s="1069"/>
      <c r="AR400" s="1069"/>
      <c r="AS400" s="746"/>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9" t="s">
        <v>39</v>
      </c>
      <c r="Q401" s="33">
        <f>'報告書（事業主控）'!Q401</f>
        <v>0</v>
      </c>
      <c r="R401" s="689" t="s">
        <v>40</v>
      </c>
      <c r="S401" s="33">
        <f>'報告書（事業主控）'!S401</f>
        <v>0</v>
      </c>
      <c r="T401" s="1090" t="s">
        <v>42</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2"/>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39</v>
      </c>
      <c r="Q402" s="32">
        <f>'報告書（事業主控）'!Q402</f>
        <v>0</v>
      </c>
      <c r="R402" s="11" t="s">
        <v>40</v>
      </c>
      <c r="S402" s="32">
        <f>'報告書（事業主控）'!S402</f>
        <v>0</v>
      </c>
      <c r="T402" s="950" t="s">
        <v>41</v>
      </c>
      <c r="U402" s="950"/>
      <c r="V402" s="1071">
        <f>'報告書（事業主控）'!V402</f>
        <v>0</v>
      </c>
      <c r="W402" s="1072"/>
      <c r="X402" s="1072"/>
      <c r="Y402" s="742"/>
      <c r="Z402" s="743"/>
      <c r="AA402" s="744"/>
      <c r="AB402" s="744"/>
      <c r="AC402" s="742"/>
      <c r="AD402" s="743"/>
      <c r="AE402" s="744"/>
      <c r="AF402" s="744"/>
      <c r="AG402" s="742"/>
      <c r="AH402" s="1068">
        <f>'報告書（事業主控）'!AH402</f>
        <v>0</v>
      </c>
      <c r="AI402" s="1069"/>
      <c r="AJ402" s="1069"/>
      <c r="AK402" s="1070"/>
      <c r="AL402" s="743"/>
      <c r="AM402" s="745"/>
      <c r="AN402" s="1068">
        <f>'報告書（事業主控）'!AN402</f>
        <v>0</v>
      </c>
      <c r="AO402" s="1069"/>
      <c r="AP402" s="1069"/>
      <c r="AQ402" s="1069"/>
      <c r="AR402" s="1069"/>
      <c r="AS402" s="746"/>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9" t="s">
        <v>39</v>
      </c>
      <c r="Q403" s="33">
        <f>'報告書（事業主控）'!Q403</f>
        <v>0</v>
      </c>
      <c r="R403" s="689" t="s">
        <v>40</v>
      </c>
      <c r="S403" s="33">
        <f>'報告書（事業主控）'!S403</f>
        <v>0</v>
      </c>
      <c r="T403" s="1090" t="s">
        <v>42</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2"/>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39</v>
      </c>
      <c r="Q404" s="32">
        <f>'報告書（事業主控）'!Q404</f>
        <v>0</v>
      </c>
      <c r="R404" s="11" t="s">
        <v>40</v>
      </c>
      <c r="S404" s="32">
        <f>'報告書（事業主控）'!S404</f>
        <v>0</v>
      </c>
      <c r="T404" s="950" t="s">
        <v>41</v>
      </c>
      <c r="U404" s="950"/>
      <c r="V404" s="1071">
        <f>'報告書（事業主控）'!V404</f>
        <v>0</v>
      </c>
      <c r="W404" s="1072"/>
      <c r="X404" s="1072"/>
      <c r="Y404" s="742"/>
      <c r="Z404" s="743"/>
      <c r="AA404" s="744"/>
      <c r="AB404" s="744"/>
      <c r="AC404" s="742"/>
      <c r="AD404" s="743"/>
      <c r="AE404" s="744"/>
      <c r="AF404" s="744"/>
      <c r="AG404" s="742"/>
      <c r="AH404" s="1068">
        <f>'報告書（事業主控）'!AH404</f>
        <v>0</v>
      </c>
      <c r="AI404" s="1069"/>
      <c r="AJ404" s="1069"/>
      <c r="AK404" s="1070"/>
      <c r="AL404" s="743"/>
      <c r="AM404" s="745"/>
      <c r="AN404" s="1068">
        <f>'報告書（事業主控）'!AN404</f>
        <v>0</v>
      </c>
      <c r="AO404" s="1069"/>
      <c r="AP404" s="1069"/>
      <c r="AQ404" s="1069"/>
      <c r="AR404" s="1069"/>
      <c r="AS404" s="746"/>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9" t="s">
        <v>39</v>
      </c>
      <c r="Q405" s="33">
        <f>'報告書（事業主控）'!Q405</f>
        <v>0</v>
      </c>
      <c r="R405" s="689" t="s">
        <v>40</v>
      </c>
      <c r="S405" s="33">
        <f>'報告書（事業主控）'!S405</f>
        <v>0</v>
      </c>
      <c r="T405" s="1090" t="s">
        <v>42</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2"/>
    </row>
    <row r="406" spans="2:45" ht="18" customHeight="1">
      <c r="B406" s="839" t="s">
        <v>865</v>
      </c>
      <c r="C406" s="956"/>
      <c r="D406" s="956"/>
      <c r="E406" s="957"/>
      <c r="F406" s="1073">
        <f>'報告書（事業主控）'!F406</f>
        <v>0</v>
      </c>
      <c r="G406" s="1074"/>
      <c r="H406" s="1074"/>
      <c r="I406" s="1074"/>
      <c r="J406" s="1074"/>
      <c r="K406" s="1074"/>
      <c r="L406" s="1074"/>
      <c r="M406" s="1074"/>
      <c r="N406" s="1075"/>
      <c r="O406" s="839" t="s">
        <v>866</v>
      </c>
      <c r="P406" s="956"/>
      <c r="Q406" s="956"/>
      <c r="R406" s="956"/>
      <c r="S406" s="956"/>
      <c r="T406" s="956"/>
      <c r="U406" s="957"/>
      <c r="V406" s="1068">
        <f>'報告書（事業主控）'!V406</f>
        <v>0</v>
      </c>
      <c r="W406" s="1069"/>
      <c r="X406" s="1069"/>
      <c r="Y406" s="1070"/>
      <c r="Z406" s="743"/>
      <c r="AA406" s="744"/>
      <c r="AB406" s="744"/>
      <c r="AC406" s="742"/>
      <c r="AD406" s="743"/>
      <c r="AE406" s="744"/>
      <c r="AF406" s="744"/>
      <c r="AG406" s="742"/>
      <c r="AH406" s="1068">
        <f>'報告書（事業主控）'!AH406</f>
        <v>0</v>
      </c>
      <c r="AI406" s="1069"/>
      <c r="AJ406" s="1069"/>
      <c r="AK406" s="1070"/>
      <c r="AL406" s="743"/>
      <c r="AM406" s="745"/>
      <c r="AN406" s="1068">
        <f>'報告書（事業主控）'!AN406</f>
        <v>0</v>
      </c>
      <c r="AO406" s="1069"/>
      <c r="AP406" s="1069"/>
      <c r="AQ406" s="1069"/>
      <c r="AR406" s="1069"/>
      <c r="AS406" s="746"/>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7"/>
      <c r="AM407" s="748"/>
      <c r="AN407" s="951">
        <f>'報告書（事業主控）'!AN407</f>
        <v>0</v>
      </c>
      <c r="AO407" s="954"/>
      <c r="AP407" s="954"/>
      <c r="AQ407" s="954"/>
      <c r="AR407" s="954"/>
      <c r="AS407" s="749"/>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91"/>
      <c r="AM408" s="692"/>
      <c r="AN408" s="1061">
        <f>'報告書（事業主控）'!AN408</f>
        <v>0</v>
      </c>
      <c r="AO408" s="1062"/>
      <c r="AP408" s="1062"/>
      <c r="AQ408" s="1062"/>
      <c r="AR408" s="1062"/>
      <c r="AS408" s="692"/>
    </row>
    <row r="409" spans="2:45" ht="18" customHeight="1">
      <c r="AN409" s="1060">
        <f>'報告書（事業主控）'!AN409</f>
        <v>0</v>
      </c>
      <c r="AO409" s="1060"/>
      <c r="AP409" s="1060"/>
      <c r="AQ409" s="1060"/>
      <c r="AR409" s="106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43</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740</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8"/>
      <c r="AO420" s="728"/>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10</v>
      </c>
      <c r="C422" s="836"/>
      <c r="D422" s="836"/>
      <c r="E422" s="836"/>
      <c r="F422" s="836"/>
      <c r="G422" s="836"/>
      <c r="H422" s="836"/>
      <c r="I422" s="836"/>
      <c r="J422" s="840" t="s">
        <v>18</v>
      </c>
      <c r="K422" s="840"/>
      <c r="L422" s="729" t="s">
        <v>11</v>
      </c>
      <c r="M422" s="840" t="s">
        <v>19</v>
      </c>
      <c r="N422" s="840"/>
      <c r="O422" s="841" t="s">
        <v>20</v>
      </c>
      <c r="P422" s="840"/>
      <c r="Q422" s="840"/>
      <c r="R422" s="840"/>
      <c r="S422" s="840"/>
      <c r="T422" s="840"/>
      <c r="U422" s="840" t="s">
        <v>21</v>
      </c>
      <c r="V422" s="840"/>
      <c r="W422" s="840"/>
      <c r="AD422" s="11"/>
      <c r="AE422" s="11"/>
      <c r="AF422" s="11"/>
      <c r="AG422" s="11"/>
      <c r="AH422" s="11"/>
      <c r="AI422" s="11"/>
      <c r="AJ422" s="11"/>
      <c r="AL422" s="981">
        <f>$AL$9</f>
        <v>0</v>
      </c>
      <c r="AM422" s="843"/>
      <c r="AN422" s="914" t="s">
        <v>12</v>
      </c>
      <c r="AO422" s="914"/>
      <c r="AP422" s="843">
        <v>11</v>
      </c>
      <c r="AQ422" s="843"/>
      <c r="AR422" s="914" t="s">
        <v>13</v>
      </c>
      <c r="AS422" s="917"/>
    </row>
    <row r="423" spans="2:45"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44</v>
      </c>
      <c r="C426" s="891"/>
      <c r="D426" s="891"/>
      <c r="E426" s="891"/>
      <c r="F426" s="891"/>
      <c r="G426" s="891"/>
      <c r="H426" s="891"/>
      <c r="I426" s="892"/>
      <c r="J426" s="890" t="s">
        <v>14</v>
      </c>
      <c r="K426" s="891"/>
      <c r="L426" s="891"/>
      <c r="M426" s="891"/>
      <c r="N426" s="899"/>
      <c r="O426" s="902" t="s">
        <v>45</v>
      </c>
      <c r="P426" s="891"/>
      <c r="Q426" s="891"/>
      <c r="R426" s="891"/>
      <c r="S426" s="891"/>
      <c r="T426" s="891"/>
      <c r="U426" s="892"/>
      <c r="V426" s="730" t="s">
        <v>876</v>
      </c>
      <c r="W426" s="731"/>
      <c r="X426" s="731"/>
      <c r="Y426" s="905" t="s">
        <v>877</v>
      </c>
      <c r="Z426" s="905"/>
      <c r="AA426" s="905"/>
      <c r="AB426" s="905"/>
      <c r="AC426" s="905"/>
      <c r="AD426" s="905"/>
      <c r="AE426" s="905"/>
      <c r="AF426" s="905"/>
      <c r="AG426" s="905"/>
      <c r="AH426" s="905"/>
      <c r="AI426" s="731"/>
      <c r="AJ426" s="731"/>
      <c r="AK426" s="732"/>
      <c r="AL426" s="1034" t="s">
        <v>836</v>
      </c>
      <c r="AM426" s="1034"/>
      <c r="AN426" s="906" t="s">
        <v>878</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15</v>
      </c>
      <c r="W427" s="853"/>
      <c r="X427" s="853"/>
      <c r="Y427" s="854"/>
      <c r="Z427" s="858" t="s">
        <v>24</v>
      </c>
      <c r="AA427" s="859"/>
      <c r="AB427" s="859"/>
      <c r="AC427" s="860"/>
      <c r="AD427" s="864" t="s">
        <v>25</v>
      </c>
      <c r="AE427" s="865"/>
      <c r="AF427" s="865"/>
      <c r="AG427" s="866"/>
      <c r="AH427" s="1098" t="s">
        <v>174</v>
      </c>
      <c r="AI427" s="914"/>
      <c r="AJ427" s="914"/>
      <c r="AK427" s="917"/>
      <c r="AL427" s="1035" t="s">
        <v>46</v>
      </c>
      <c r="AM427" s="1035"/>
      <c r="AN427" s="880" t="s">
        <v>27</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5">
        <f>'報告書（事業主控）'!O429</f>
        <v>0</v>
      </c>
      <c r="P429" s="736" t="s">
        <v>39</v>
      </c>
      <c r="Q429" s="735">
        <f>'報告書（事業主控）'!Q429</f>
        <v>0</v>
      </c>
      <c r="R429" s="736" t="s">
        <v>40</v>
      </c>
      <c r="S429" s="735">
        <f>'報告書（事業主控）'!S429</f>
        <v>0</v>
      </c>
      <c r="T429" s="944" t="s">
        <v>41</v>
      </c>
      <c r="U429" s="944"/>
      <c r="V429" s="1071">
        <f>'報告書（事業主控）'!V429</f>
        <v>0</v>
      </c>
      <c r="W429" s="1072"/>
      <c r="X429" s="1072"/>
      <c r="Y429" s="737" t="s">
        <v>16</v>
      </c>
      <c r="Z429" s="743"/>
      <c r="AA429" s="744"/>
      <c r="AB429" s="744"/>
      <c r="AC429" s="737" t="s">
        <v>16</v>
      </c>
      <c r="AD429" s="743"/>
      <c r="AE429" s="744"/>
      <c r="AF429" s="744"/>
      <c r="AG429" s="740" t="s">
        <v>16</v>
      </c>
      <c r="AH429" s="1095">
        <f>'報告書（事業主控）'!AH429</f>
        <v>0</v>
      </c>
      <c r="AI429" s="1096"/>
      <c r="AJ429" s="1096"/>
      <c r="AK429" s="1097"/>
      <c r="AL429" s="743"/>
      <c r="AM429" s="745"/>
      <c r="AN429" s="1068">
        <f>'報告書（事業主控）'!AN429</f>
        <v>0</v>
      </c>
      <c r="AO429" s="1069"/>
      <c r="AP429" s="1069"/>
      <c r="AQ429" s="1069"/>
      <c r="AR429" s="1069"/>
      <c r="AS429" s="740" t="s">
        <v>16</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9" t="s">
        <v>39</v>
      </c>
      <c r="Q430" s="33">
        <f>'報告書（事業主控）'!Q430</f>
        <v>0</v>
      </c>
      <c r="R430" s="689" t="s">
        <v>40</v>
      </c>
      <c r="S430" s="33">
        <f>'報告書（事業主控）'!S430</f>
        <v>0</v>
      </c>
      <c r="T430" s="1090" t="s">
        <v>42</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2"/>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39</v>
      </c>
      <c r="Q431" s="32">
        <f>'報告書（事業主控）'!Q431</f>
        <v>0</v>
      </c>
      <c r="R431" s="11" t="s">
        <v>40</v>
      </c>
      <c r="S431" s="32">
        <f>'報告書（事業主控）'!S431</f>
        <v>0</v>
      </c>
      <c r="T431" s="950" t="s">
        <v>41</v>
      </c>
      <c r="U431" s="950"/>
      <c r="V431" s="1071">
        <f>'報告書（事業主控）'!V431</f>
        <v>0</v>
      </c>
      <c r="W431" s="1072"/>
      <c r="X431" s="1072"/>
      <c r="Y431" s="742"/>
      <c r="Z431" s="743"/>
      <c r="AA431" s="744"/>
      <c r="AB431" s="744"/>
      <c r="AC431" s="742"/>
      <c r="AD431" s="743"/>
      <c r="AE431" s="744"/>
      <c r="AF431" s="744"/>
      <c r="AG431" s="742"/>
      <c r="AH431" s="1068">
        <f>'報告書（事業主控）'!AH431</f>
        <v>0</v>
      </c>
      <c r="AI431" s="1069"/>
      <c r="AJ431" s="1069"/>
      <c r="AK431" s="1070"/>
      <c r="AL431" s="743"/>
      <c r="AM431" s="745"/>
      <c r="AN431" s="1068">
        <f>'報告書（事業主控）'!AN431</f>
        <v>0</v>
      </c>
      <c r="AO431" s="1069"/>
      <c r="AP431" s="1069"/>
      <c r="AQ431" s="1069"/>
      <c r="AR431" s="1069"/>
      <c r="AS431" s="746"/>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9" t="s">
        <v>39</v>
      </c>
      <c r="Q432" s="33">
        <f>'報告書（事業主控）'!Q432</f>
        <v>0</v>
      </c>
      <c r="R432" s="689" t="s">
        <v>40</v>
      </c>
      <c r="S432" s="33">
        <f>'報告書（事業主控）'!S432</f>
        <v>0</v>
      </c>
      <c r="T432" s="1090" t="s">
        <v>42</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2"/>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39</v>
      </c>
      <c r="Q433" s="32">
        <f>'報告書（事業主控）'!Q433</f>
        <v>0</v>
      </c>
      <c r="R433" s="11" t="s">
        <v>40</v>
      </c>
      <c r="S433" s="32">
        <f>'報告書（事業主控）'!S433</f>
        <v>0</v>
      </c>
      <c r="T433" s="950" t="s">
        <v>41</v>
      </c>
      <c r="U433" s="950"/>
      <c r="V433" s="1071">
        <f>'報告書（事業主控）'!V433</f>
        <v>0</v>
      </c>
      <c r="W433" s="1072"/>
      <c r="X433" s="1072"/>
      <c r="Y433" s="742"/>
      <c r="Z433" s="743"/>
      <c r="AA433" s="744"/>
      <c r="AB433" s="744"/>
      <c r="AC433" s="742"/>
      <c r="AD433" s="743"/>
      <c r="AE433" s="744"/>
      <c r="AF433" s="744"/>
      <c r="AG433" s="742"/>
      <c r="AH433" s="1068">
        <f>'報告書（事業主控）'!AH433</f>
        <v>0</v>
      </c>
      <c r="AI433" s="1069"/>
      <c r="AJ433" s="1069"/>
      <c r="AK433" s="1070"/>
      <c r="AL433" s="743"/>
      <c r="AM433" s="745"/>
      <c r="AN433" s="1068">
        <f>'報告書（事業主控）'!AN433</f>
        <v>0</v>
      </c>
      <c r="AO433" s="1069"/>
      <c r="AP433" s="1069"/>
      <c r="AQ433" s="1069"/>
      <c r="AR433" s="1069"/>
      <c r="AS433" s="746"/>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9" t="s">
        <v>39</v>
      </c>
      <c r="Q434" s="33">
        <f>'報告書（事業主控）'!Q434</f>
        <v>0</v>
      </c>
      <c r="R434" s="689" t="s">
        <v>40</v>
      </c>
      <c r="S434" s="33">
        <f>'報告書（事業主控）'!S434</f>
        <v>0</v>
      </c>
      <c r="T434" s="1090" t="s">
        <v>42</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2"/>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39</v>
      </c>
      <c r="Q435" s="32">
        <f>'報告書（事業主控）'!Q435</f>
        <v>0</v>
      </c>
      <c r="R435" s="11" t="s">
        <v>40</v>
      </c>
      <c r="S435" s="32">
        <f>'報告書（事業主控）'!S435</f>
        <v>0</v>
      </c>
      <c r="T435" s="950" t="s">
        <v>41</v>
      </c>
      <c r="U435" s="950"/>
      <c r="V435" s="1071">
        <f>'報告書（事業主控）'!V435</f>
        <v>0</v>
      </c>
      <c r="W435" s="1072"/>
      <c r="X435" s="1072"/>
      <c r="Y435" s="742"/>
      <c r="Z435" s="743"/>
      <c r="AA435" s="744"/>
      <c r="AB435" s="744"/>
      <c r="AC435" s="742"/>
      <c r="AD435" s="743"/>
      <c r="AE435" s="744"/>
      <c r="AF435" s="744"/>
      <c r="AG435" s="742"/>
      <c r="AH435" s="1068">
        <f>'報告書（事業主控）'!AH435</f>
        <v>0</v>
      </c>
      <c r="AI435" s="1069"/>
      <c r="AJ435" s="1069"/>
      <c r="AK435" s="1070"/>
      <c r="AL435" s="743"/>
      <c r="AM435" s="745"/>
      <c r="AN435" s="1068">
        <f>'報告書（事業主控）'!AN435</f>
        <v>0</v>
      </c>
      <c r="AO435" s="1069"/>
      <c r="AP435" s="1069"/>
      <c r="AQ435" s="1069"/>
      <c r="AR435" s="1069"/>
      <c r="AS435" s="746"/>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9" t="s">
        <v>39</v>
      </c>
      <c r="Q436" s="33">
        <f>'報告書（事業主控）'!Q436</f>
        <v>0</v>
      </c>
      <c r="R436" s="689" t="s">
        <v>40</v>
      </c>
      <c r="S436" s="33">
        <f>'報告書（事業主控）'!S436</f>
        <v>0</v>
      </c>
      <c r="T436" s="1090" t="s">
        <v>42</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2"/>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39</v>
      </c>
      <c r="Q437" s="32">
        <f>'報告書（事業主控）'!Q437</f>
        <v>0</v>
      </c>
      <c r="R437" s="11" t="s">
        <v>40</v>
      </c>
      <c r="S437" s="32">
        <f>'報告書（事業主控）'!S437</f>
        <v>0</v>
      </c>
      <c r="T437" s="950" t="s">
        <v>41</v>
      </c>
      <c r="U437" s="950"/>
      <c r="V437" s="1071">
        <f>'報告書（事業主控）'!V437</f>
        <v>0</v>
      </c>
      <c r="W437" s="1072"/>
      <c r="X437" s="1072"/>
      <c r="Y437" s="742"/>
      <c r="Z437" s="743"/>
      <c r="AA437" s="744"/>
      <c r="AB437" s="744"/>
      <c r="AC437" s="742"/>
      <c r="AD437" s="743"/>
      <c r="AE437" s="744"/>
      <c r="AF437" s="744"/>
      <c r="AG437" s="742"/>
      <c r="AH437" s="1068">
        <f>'報告書（事業主控）'!AH437</f>
        <v>0</v>
      </c>
      <c r="AI437" s="1069"/>
      <c r="AJ437" s="1069"/>
      <c r="AK437" s="1070"/>
      <c r="AL437" s="743"/>
      <c r="AM437" s="745"/>
      <c r="AN437" s="1068">
        <f>'報告書（事業主控）'!AN437</f>
        <v>0</v>
      </c>
      <c r="AO437" s="1069"/>
      <c r="AP437" s="1069"/>
      <c r="AQ437" s="1069"/>
      <c r="AR437" s="1069"/>
      <c r="AS437" s="746"/>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9" t="s">
        <v>39</v>
      </c>
      <c r="Q438" s="33">
        <f>'報告書（事業主控）'!Q438</f>
        <v>0</v>
      </c>
      <c r="R438" s="689" t="s">
        <v>40</v>
      </c>
      <c r="S438" s="33">
        <f>'報告書（事業主控）'!S438</f>
        <v>0</v>
      </c>
      <c r="T438" s="1090" t="s">
        <v>42</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2"/>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39</v>
      </c>
      <c r="Q439" s="32">
        <f>'報告書（事業主控）'!Q439</f>
        <v>0</v>
      </c>
      <c r="R439" s="11" t="s">
        <v>40</v>
      </c>
      <c r="S439" s="32">
        <f>'報告書（事業主控）'!S439</f>
        <v>0</v>
      </c>
      <c r="T439" s="950" t="s">
        <v>41</v>
      </c>
      <c r="U439" s="950"/>
      <c r="V439" s="1071">
        <f>'報告書（事業主控）'!V439</f>
        <v>0</v>
      </c>
      <c r="W439" s="1072"/>
      <c r="X439" s="1072"/>
      <c r="Y439" s="742"/>
      <c r="Z439" s="743"/>
      <c r="AA439" s="744"/>
      <c r="AB439" s="744"/>
      <c r="AC439" s="742"/>
      <c r="AD439" s="743"/>
      <c r="AE439" s="744"/>
      <c r="AF439" s="744"/>
      <c r="AG439" s="742"/>
      <c r="AH439" s="1068">
        <f>'報告書（事業主控）'!AH439</f>
        <v>0</v>
      </c>
      <c r="AI439" s="1069"/>
      <c r="AJ439" s="1069"/>
      <c r="AK439" s="1070"/>
      <c r="AL439" s="743"/>
      <c r="AM439" s="745"/>
      <c r="AN439" s="1068">
        <f>'報告書（事業主控）'!AN439</f>
        <v>0</v>
      </c>
      <c r="AO439" s="1069"/>
      <c r="AP439" s="1069"/>
      <c r="AQ439" s="1069"/>
      <c r="AR439" s="1069"/>
      <c r="AS439" s="746"/>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9" t="s">
        <v>39</v>
      </c>
      <c r="Q440" s="33">
        <f>'報告書（事業主控）'!Q440</f>
        <v>0</v>
      </c>
      <c r="R440" s="689" t="s">
        <v>40</v>
      </c>
      <c r="S440" s="33">
        <f>'報告書（事業主控）'!S440</f>
        <v>0</v>
      </c>
      <c r="T440" s="1090" t="s">
        <v>42</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2"/>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39</v>
      </c>
      <c r="Q441" s="32">
        <f>'報告書（事業主控）'!Q441</f>
        <v>0</v>
      </c>
      <c r="R441" s="11" t="s">
        <v>40</v>
      </c>
      <c r="S441" s="32">
        <f>'報告書（事業主控）'!S441</f>
        <v>0</v>
      </c>
      <c r="T441" s="950" t="s">
        <v>41</v>
      </c>
      <c r="U441" s="950"/>
      <c r="V441" s="1071">
        <f>'報告書（事業主控）'!V441</f>
        <v>0</v>
      </c>
      <c r="W441" s="1072"/>
      <c r="X441" s="1072"/>
      <c r="Y441" s="742"/>
      <c r="Z441" s="743"/>
      <c r="AA441" s="744"/>
      <c r="AB441" s="744"/>
      <c r="AC441" s="742"/>
      <c r="AD441" s="743"/>
      <c r="AE441" s="744"/>
      <c r="AF441" s="744"/>
      <c r="AG441" s="742"/>
      <c r="AH441" s="1068">
        <f>'報告書（事業主控）'!AH441</f>
        <v>0</v>
      </c>
      <c r="AI441" s="1069"/>
      <c r="AJ441" s="1069"/>
      <c r="AK441" s="1070"/>
      <c r="AL441" s="743"/>
      <c r="AM441" s="745"/>
      <c r="AN441" s="1068">
        <f>'報告書（事業主控）'!AN441</f>
        <v>0</v>
      </c>
      <c r="AO441" s="1069"/>
      <c r="AP441" s="1069"/>
      <c r="AQ441" s="1069"/>
      <c r="AR441" s="1069"/>
      <c r="AS441" s="746"/>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9" t="s">
        <v>39</v>
      </c>
      <c r="Q442" s="33">
        <f>'報告書（事業主控）'!Q442</f>
        <v>0</v>
      </c>
      <c r="R442" s="689" t="s">
        <v>40</v>
      </c>
      <c r="S442" s="33">
        <f>'報告書（事業主控）'!S442</f>
        <v>0</v>
      </c>
      <c r="T442" s="1090" t="s">
        <v>42</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2"/>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39</v>
      </c>
      <c r="Q443" s="32">
        <f>'報告書（事業主控）'!Q443</f>
        <v>0</v>
      </c>
      <c r="R443" s="11" t="s">
        <v>40</v>
      </c>
      <c r="S443" s="32">
        <f>'報告書（事業主控）'!S443</f>
        <v>0</v>
      </c>
      <c r="T443" s="950" t="s">
        <v>41</v>
      </c>
      <c r="U443" s="950"/>
      <c r="V443" s="1071">
        <f>'報告書（事業主控）'!V443</f>
        <v>0</v>
      </c>
      <c r="W443" s="1072"/>
      <c r="X443" s="1072"/>
      <c r="Y443" s="742"/>
      <c r="Z443" s="743"/>
      <c r="AA443" s="744"/>
      <c r="AB443" s="744"/>
      <c r="AC443" s="742"/>
      <c r="AD443" s="743"/>
      <c r="AE443" s="744"/>
      <c r="AF443" s="744"/>
      <c r="AG443" s="742"/>
      <c r="AH443" s="1068">
        <f>'報告書（事業主控）'!AH443</f>
        <v>0</v>
      </c>
      <c r="AI443" s="1069"/>
      <c r="AJ443" s="1069"/>
      <c r="AK443" s="1070"/>
      <c r="AL443" s="743"/>
      <c r="AM443" s="745"/>
      <c r="AN443" s="1068">
        <f>'報告書（事業主控）'!AN443</f>
        <v>0</v>
      </c>
      <c r="AO443" s="1069"/>
      <c r="AP443" s="1069"/>
      <c r="AQ443" s="1069"/>
      <c r="AR443" s="1069"/>
      <c r="AS443" s="746"/>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9" t="s">
        <v>39</v>
      </c>
      <c r="Q444" s="33">
        <f>'報告書（事業主控）'!Q444</f>
        <v>0</v>
      </c>
      <c r="R444" s="689" t="s">
        <v>40</v>
      </c>
      <c r="S444" s="33">
        <f>'報告書（事業主控）'!S444</f>
        <v>0</v>
      </c>
      <c r="T444" s="1090" t="s">
        <v>42</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2"/>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39</v>
      </c>
      <c r="Q445" s="32">
        <f>'報告書（事業主控）'!Q445</f>
        <v>0</v>
      </c>
      <c r="R445" s="11" t="s">
        <v>40</v>
      </c>
      <c r="S445" s="32">
        <f>'報告書（事業主控）'!S445</f>
        <v>0</v>
      </c>
      <c r="T445" s="950" t="s">
        <v>41</v>
      </c>
      <c r="U445" s="950"/>
      <c r="V445" s="1071">
        <f>'報告書（事業主控）'!V445</f>
        <v>0</v>
      </c>
      <c r="W445" s="1072"/>
      <c r="X445" s="1072"/>
      <c r="Y445" s="742"/>
      <c r="Z445" s="743"/>
      <c r="AA445" s="744"/>
      <c r="AB445" s="744"/>
      <c r="AC445" s="742"/>
      <c r="AD445" s="743"/>
      <c r="AE445" s="744"/>
      <c r="AF445" s="744"/>
      <c r="AG445" s="742"/>
      <c r="AH445" s="1068">
        <f>'報告書（事業主控）'!AH445</f>
        <v>0</v>
      </c>
      <c r="AI445" s="1069"/>
      <c r="AJ445" s="1069"/>
      <c r="AK445" s="1070"/>
      <c r="AL445" s="743"/>
      <c r="AM445" s="745"/>
      <c r="AN445" s="1068">
        <f>'報告書（事業主控）'!AN445</f>
        <v>0</v>
      </c>
      <c r="AO445" s="1069"/>
      <c r="AP445" s="1069"/>
      <c r="AQ445" s="1069"/>
      <c r="AR445" s="1069"/>
      <c r="AS445" s="746"/>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9" t="s">
        <v>39</v>
      </c>
      <c r="Q446" s="33">
        <f>'報告書（事業主控）'!Q446</f>
        <v>0</v>
      </c>
      <c r="R446" s="689" t="s">
        <v>40</v>
      </c>
      <c r="S446" s="33">
        <f>'報告書（事業主控）'!S446</f>
        <v>0</v>
      </c>
      <c r="T446" s="1090" t="s">
        <v>42</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2"/>
    </row>
    <row r="447" spans="2:45" ht="18" customHeight="1">
      <c r="B447" s="839" t="s">
        <v>865</v>
      </c>
      <c r="C447" s="956"/>
      <c r="D447" s="956"/>
      <c r="E447" s="957"/>
      <c r="F447" s="1073">
        <f>'報告書（事業主控）'!F447</f>
        <v>0</v>
      </c>
      <c r="G447" s="1074"/>
      <c r="H447" s="1074"/>
      <c r="I447" s="1074"/>
      <c r="J447" s="1074"/>
      <c r="K447" s="1074"/>
      <c r="L447" s="1074"/>
      <c r="M447" s="1074"/>
      <c r="N447" s="1075"/>
      <c r="O447" s="839" t="s">
        <v>866</v>
      </c>
      <c r="P447" s="956"/>
      <c r="Q447" s="956"/>
      <c r="R447" s="956"/>
      <c r="S447" s="956"/>
      <c r="T447" s="956"/>
      <c r="U447" s="957"/>
      <c r="V447" s="1068">
        <f>'報告書（事業主控）'!V447</f>
        <v>0</v>
      </c>
      <c r="W447" s="1069"/>
      <c r="X447" s="1069"/>
      <c r="Y447" s="1070"/>
      <c r="Z447" s="743"/>
      <c r="AA447" s="744"/>
      <c r="AB447" s="744"/>
      <c r="AC447" s="742"/>
      <c r="AD447" s="743"/>
      <c r="AE447" s="744"/>
      <c r="AF447" s="744"/>
      <c r="AG447" s="742"/>
      <c r="AH447" s="1068">
        <f>'報告書（事業主控）'!AH447</f>
        <v>0</v>
      </c>
      <c r="AI447" s="1069"/>
      <c r="AJ447" s="1069"/>
      <c r="AK447" s="1070"/>
      <c r="AL447" s="743"/>
      <c r="AM447" s="745"/>
      <c r="AN447" s="1068">
        <f>'報告書（事業主控）'!AN447</f>
        <v>0</v>
      </c>
      <c r="AO447" s="1069"/>
      <c r="AP447" s="1069"/>
      <c r="AQ447" s="1069"/>
      <c r="AR447" s="1069"/>
      <c r="AS447" s="746"/>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7"/>
      <c r="AM448" s="748"/>
      <c r="AN448" s="951">
        <f>'報告書（事業主控）'!AN448</f>
        <v>0</v>
      </c>
      <c r="AO448" s="954"/>
      <c r="AP448" s="954"/>
      <c r="AQ448" s="954"/>
      <c r="AR448" s="954"/>
      <c r="AS448" s="749"/>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91"/>
      <c r="AM449" s="692"/>
      <c r="AN449" s="1061">
        <f>'報告書（事業主控）'!AN449</f>
        <v>0</v>
      </c>
      <c r="AO449" s="1062"/>
      <c r="AP449" s="1062"/>
      <c r="AQ449" s="1062"/>
      <c r="AR449" s="1062"/>
      <c r="AS449" s="692"/>
    </row>
    <row r="450" spans="2:45" ht="18" customHeight="1">
      <c r="AN450" s="1060">
        <f>'報告書（事業主控）'!AN450</f>
        <v>0</v>
      </c>
      <c r="AO450" s="1060"/>
      <c r="AP450" s="1060"/>
      <c r="AQ450" s="1060"/>
      <c r="AR450" s="106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43</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740</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8"/>
      <c r="AO461" s="728"/>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10</v>
      </c>
      <c r="C463" s="836"/>
      <c r="D463" s="836"/>
      <c r="E463" s="836"/>
      <c r="F463" s="836"/>
      <c r="G463" s="836"/>
      <c r="H463" s="836"/>
      <c r="I463" s="836"/>
      <c r="J463" s="840" t="s">
        <v>18</v>
      </c>
      <c r="K463" s="840"/>
      <c r="L463" s="729" t="s">
        <v>11</v>
      </c>
      <c r="M463" s="840" t="s">
        <v>19</v>
      </c>
      <c r="N463" s="840"/>
      <c r="O463" s="841" t="s">
        <v>20</v>
      </c>
      <c r="P463" s="840"/>
      <c r="Q463" s="840"/>
      <c r="R463" s="840"/>
      <c r="S463" s="840"/>
      <c r="T463" s="840"/>
      <c r="U463" s="840" t="s">
        <v>21</v>
      </c>
      <c r="V463" s="840"/>
      <c r="W463" s="840"/>
      <c r="AD463" s="11"/>
      <c r="AE463" s="11"/>
      <c r="AF463" s="11"/>
      <c r="AG463" s="11"/>
      <c r="AH463" s="11"/>
      <c r="AI463" s="11"/>
      <c r="AJ463" s="11"/>
      <c r="AL463" s="981">
        <f>$AL$9</f>
        <v>0</v>
      </c>
      <c r="AM463" s="843"/>
      <c r="AN463" s="914" t="s">
        <v>12</v>
      </c>
      <c r="AO463" s="914"/>
      <c r="AP463" s="843">
        <v>12</v>
      </c>
      <c r="AQ463" s="843"/>
      <c r="AR463" s="914" t="s">
        <v>13</v>
      </c>
      <c r="AS463" s="917"/>
    </row>
    <row r="464" spans="2:4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44</v>
      </c>
      <c r="C467" s="891"/>
      <c r="D467" s="891"/>
      <c r="E467" s="891"/>
      <c r="F467" s="891"/>
      <c r="G467" s="891"/>
      <c r="H467" s="891"/>
      <c r="I467" s="892"/>
      <c r="J467" s="890" t="s">
        <v>14</v>
      </c>
      <c r="K467" s="891"/>
      <c r="L467" s="891"/>
      <c r="M467" s="891"/>
      <c r="N467" s="899"/>
      <c r="O467" s="902" t="s">
        <v>45</v>
      </c>
      <c r="P467" s="891"/>
      <c r="Q467" s="891"/>
      <c r="R467" s="891"/>
      <c r="S467" s="891"/>
      <c r="T467" s="891"/>
      <c r="U467" s="892"/>
      <c r="V467" s="730" t="s">
        <v>876</v>
      </c>
      <c r="W467" s="731"/>
      <c r="X467" s="731"/>
      <c r="Y467" s="905" t="s">
        <v>877</v>
      </c>
      <c r="Z467" s="905"/>
      <c r="AA467" s="905"/>
      <c r="AB467" s="905"/>
      <c r="AC467" s="905"/>
      <c r="AD467" s="905"/>
      <c r="AE467" s="905"/>
      <c r="AF467" s="905"/>
      <c r="AG467" s="905"/>
      <c r="AH467" s="905"/>
      <c r="AI467" s="731"/>
      <c r="AJ467" s="731"/>
      <c r="AK467" s="732"/>
      <c r="AL467" s="1034" t="s">
        <v>836</v>
      </c>
      <c r="AM467" s="1034"/>
      <c r="AN467" s="906" t="s">
        <v>878</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15</v>
      </c>
      <c r="W468" s="853"/>
      <c r="X468" s="853"/>
      <c r="Y468" s="854"/>
      <c r="Z468" s="858" t="s">
        <v>24</v>
      </c>
      <c r="AA468" s="859"/>
      <c r="AB468" s="859"/>
      <c r="AC468" s="860"/>
      <c r="AD468" s="864" t="s">
        <v>25</v>
      </c>
      <c r="AE468" s="865"/>
      <c r="AF468" s="865"/>
      <c r="AG468" s="866"/>
      <c r="AH468" s="1098" t="s">
        <v>174</v>
      </c>
      <c r="AI468" s="914"/>
      <c r="AJ468" s="914"/>
      <c r="AK468" s="917"/>
      <c r="AL468" s="1035" t="s">
        <v>46</v>
      </c>
      <c r="AM468" s="1035"/>
      <c r="AN468" s="880" t="s">
        <v>27</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5">
        <f>'報告書（事業主控）'!O470</f>
        <v>0</v>
      </c>
      <c r="P470" s="736" t="s">
        <v>39</v>
      </c>
      <c r="Q470" s="735">
        <f>'報告書（事業主控）'!Q470</f>
        <v>0</v>
      </c>
      <c r="R470" s="736" t="s">
        <v>40</v>
      </c>
      <c r="S470" s="735">
        <f>'報告書（事業主控）'!S470</f>
        <v>0</v>
      </c>
      <c r="T470" s="944" t="s">
        <v>41</v>
      </c>
      <c r="U470" s="944"/>
      <c r="V470" s="1071">
        <f>'報告書（事業主控）'!V470</f>
        <v>0</v>
      </c>
      <c r="W470" s="1072"/>
      <c r="X470" s="1072"/>
      <c r="Y470" s="737" t="s">
        <v>16</v>
      </c>
      <c r="Z470" s="743"/>
      <c r="AA470" s="744"/>
      <c r="AB470" s="744"/>
      <c r="AC470" s="737" t="s">
        <v>16</v>
      </c>
      <c r="AD470" s="743"/>
      <c r="AE470" s="744"/>
      <c r="AF470" s="744"/>
      <c r="AG470" s="740" t="s">
        <v>16</v>
      </c>
      <c r="AH470" s="1095">
        <f>'報告書（事業主控）'!AH470</f>
        <v>0</v>
      </c>
      <c r="AI470" s="1096"/>
      <c r="AJ470" s="1096"/>
      <c r="AK470" s="1097"/>
      <c r="AL470" s="743"/>
      <c r="AM470" s="745"/>
      <c r="AN470" s="1068">
        <f>'報告書（事業主控）'!AN470</f>
        <v>0</v>
      </c>
      <c r="AO470" s="1069"/>
      <c r="AP470" s="1069"/>
      <c r="AQ470" s="1069"/>
      <c r="AR470" s="1069"/>
      <c r="AS470" s="740" t="s">
        <v>16</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9" t="s">
        <v>39</v>
      </c>
      <c r="Q471" s="33">
        <f>'報告書（事業主控）'!Q471</f>
        <v>0</v>
      </c>
      <c r="R471" s="689" t="s">
        <v>40</v>
      </c>
      <c r="S471" s="33">
        <f>'報告書（事業主控）'!S471</f>
        <v>0</v>
      </c>
      <c r="T471" s="1090" t="s">
        <v>42</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2"/>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39</v>
      </c>
      <c r="Q472" s="32">
        <f>'報告書（事業主控）'!Q472</f>
        <v>0</v>
      </c>
      <c r="R472" s="11" t="s">
        <v>40</v>
      </c>
      <c r="S472" s="32">
        <f>'報告書（事業主控）'!S472</f>
        <v>0</v>
      </c>
      <c r="T472" s="950" t="s">
        <v>41</v>
      </c>
      <c r="U472" s="950"/>
      <c r="V472" s="1071">
        <f>'報告書（事業主控）'!V472</f>
        <v>0</v>
      </c>
      <c r="W472" s="1072"/>
      <c r="X472" s="1072"/>
      <c r="Y472" s="742"/>
      <c r="Z472" s="743"/>
      <c r="AA472" s="744"/>
      <c r="AB472" s="744"/>
      <c r="AC472" s="742"/>
      <c r="AD472" s="743"/>
      <c r="AE472" s="744"/>
      <c r="AF472" s="744"/>
      <c r="AG472" s="742"/>
      <c r="AH472" s="1068">
        <f>'報告書（事業主控）'!AH472</f>
        <v>0</v>
      </c>
      <c r="AI472" s="1069"/>
      <c r="AJ472" s="1069"/>
      <c r="AK472" s="1070"/>
      <c r="AL472" s="743"/>
      <c r="AM472" s="745"/>
      <c r="AN472" s="1068">
        <f>'報告書（事業主控）'!AN472</f>
        <v>0</v>
      </c>
      <c r="AO472" s="1069"/>
      <c r="AP472" s="1069"/>
      <c r="AQ472" s="1069"/>
      <c r="AR472" s="1069"/>
      <c r="AS472" s="746"/>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9" t="s">
        <v>39</v>
      </c>
      <c r="Q473" s="33">
        <f>'報告書（事業主控）'!Q473</f>
        <v>0</v>
      </c>
      <c r="R473" s="689" t="s">
        <v>40</v>
      </c>
      <c r="S473" s="33">
        <f>'報告書（事業主控）'!S473</f>
        <v>0</v>
      </c>
      <c r="T473" s="1090" t="s">
        <v>42</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2"/>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39</v>
      </c>
      <c r="Q474" s="32">
        <f>'報告書（事業主控）'!Q474</f>
        <v>0</v>
      </c>
      <c r="R474" s="11" t="s">
        <v>40</v>
      </c>
      <c r="S474" s="32">
        <f>'報告書（事業主控）'!S474</f>
        <v>0</v>
      </c>
      <c r="T474" s="950" t="s">
        <v>41</v>
      </c>
      <c r="U474" s="950"/>
      <c r="V474" s="1071">
        <f>'報告書（事業主控）'!V474</f>
        <v>0</v>
      </c>
      <c r="W474" s="1072"/>
      <c r="X474" s="1072"/>
      <c r="Y474" s="742"/>
      <c r="Z474" s="743"/>
      <c r="AA474" s="744"/>
      <c r="AB474" s="744"/>
      <c r="AC474" s="742"/>
      <c r="AD474" s="743"/>
      <c r="AE474" s="744"/>
      <c r="AF474" s="744"/>
      <c r="AG474" s="742"/>
      <c r="AH474" s="1068">
        <f>'報告書（事業主控）'!AH474</f>
        <v>0</v>
      </c>
      <c r="AI474" s="1069"/>
      <c r="AJ474" s="1069"/>
      <c r="AK474" s="1070"/>
      <c r="AL474" s="743"/>
      <c r="AM474" s="745"/>
      <c r="AN474" s="1068">
        <f>'報告書（事業主控）'!AN474</f>
        <v>0</v>
      </c>
      <c r="AO474" s="1069"/>
      <c r="AP474" s="1069"/>
      <c r="AQ474" s="1069"/>
      <c r="AR474" s="1069"/>
      <c r="AS474" s="746"/>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9" t="s">
        <v>39</v>
      </c>
      <c r="Q475" s="33">
        <f>'報告書（事業主控）'!Q475</f>
        <v>0</v>
      </c>
      <c r="R475" s="689" t="s">
        <v>40</v>
      </c>
      <c r="S475" s="33">
        <f>'報告書（事業主控）'!S475</f>
        <v>0</v>
      </c>
      <c r="T475" s="1090" t="s">
        <v>42</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2"/>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39</v>
      </c>
      <c r="Q476" s="32">
        <f>'報告書（事業主控）'!Q476</f>
        <v>0</v>
      </c>
      <c r="R476" s="11" t="s">
        <v>40</v>
      </c>
      <c r="S476" s="32">
        <f>'報告書（事業主控）'!S476</f>
        <v>0</v>
      </c>
      <c r="T476" s="950" t="s">
        <v>41</v>
      </c>
      <c r="U476" s="950"/>
      <c r="V476" s="1071">
        <f>'報告書（事業主控）'!V476</f>
        <v>0</v>
      </c>
      <c r="W476" s="1072"/>
      <c r="X476" s="1072"/>
      <c r="Y476" s="742"/>
      <c r="Z476" s="743"/>
      <c r="AA476" s="744"/>
      <c r="AB476" s="744"/>
      <c r="AC476" s="742"/>
      <c r="AD476" s="743"/>
      <c r="AE476" s="744"/>
      <c r="AF476" s="744"/>
      <c r="AG476" s="742"/>
      <c r="AH476" s="1068">
        <f>'報告書（事業主控）'!AH476</f>
        <v>0</v>
      </c>
      <c r="AI476" s="1069"/>
      <c r="AJ476" s="1069"/>
      <c r="AK476" s="1070"/>
      <c r="AL476" s="743"/>
      <c r="AM476" s="745"/>
      <c r="AN476" s="1068">
        <f>'報告書（事業主控）'!AN476</f>
        <v>0</v>
      </c>
      <c r="AO476" s="1069"/>
      <c r="AP476" s="1069"/>
      <c r="AQ476" s="1069"/>
      <c r="AR476" s="1069"/>
      <c r="AS476" s="746"/>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9" t="s">
        <v>39</v>
      </c>
      <c r="Q477" s="33">
        <f>'報告書（事業主控）'!Q477</f>
        <v>0</v>
      </c>
      <c r="R477" s="689" t="s">
        <v>40</v>
      </c>
      <c r="S477" s="33">
        <f>'報告書（事業主控）'!S477</f>
        <v>0</v>
      </c>
      <c r="T477" s="1090" t="s">
        <v>42</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2"/>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39</v>
      </c>
      <c r="Q478" s="32">
        <f>'報告書（事業主控）'!Q478</f>
        <v>0</v>
      </c>
      <c r="R478" s="11" t="s">
        <v>40</v>
      </c>
      <c r="S478" s="32">
        <f>'報告書（事業主控）'!S478</f>
        <v>0</v>
      </c>
      <c r="T478" s="950" t="s">
        <v>41</v>
      </c>
      <c r="U478" s="950"/>
      <c r="V478" s="1071">
        <f>'報告書（事業主控）'!V478</f>
        <v>0</v>
      </c>
      <c r="W478" s="1072"/>
      <c r="X478" s="1072"/>
      <c r="Y478" s="742"/>
      <c r="Z478" s="743"/>
      <c r="AA478" s="744"/>
      <c r="AB478" s="744"/>
      <c r="AC478" s="742"/>
      <c r="AD478" s="743"/>
      <c r="AE478" s="744"/>
      <c r="AF478" s="744"/>
      <c r="AG478" s="742"/>
      <c r="AH478" s="1068">
        <f>'報告書（事業主控）'!AH478</f>
        <v>0</v>
      </c>
      <c r="AI478" s="1069"/>
      <c r="AJ478" s="1069"/>
      <c r="AK478" s="1070"/>
      <c r="AL478" s="743"/>
      <c r="AM478" s="745"/>
      <c r="AN478" s="1068">
        <f>'報告書（事業主控）'!AN478</f>
        <v>0</v>
      </c>
      <c r="AO478" s="1069"/>
      <c r="AP478" s="1069"/>
      <c r="AQ478" s="1069"/>
      <c r="AR478" s="1069"/>
      <c r="AS478" s="746"/>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9" t="s">
        <v>39</v>
      </c>
      <c r="Q479" s="33">
        <f>'報告書（事業主控）'!Q479</f>
        <v>0</v>
      </c>
      <c r="R479" s="689" t="s">
        <v>40</v>
      </c>
      <c r="S479" s="33">
        <f>'報告書（事業主控）'!S479</f>
        <v>0</v>
      </c>
      <c r="T479" s="1090" t="s">
        <v>42</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2"/>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39</v>
      </c>
      <c r="Q480" s="32">
        <f>'報告書（事業主控）'!Q480</f>
        <v>0</v>
      </c>
      <c r="R480" s="11" t="s">
        <v>40</v>
      </c>
      <c r="S480" s="32">
        <f>'報告書（事業主控）'!S480</f>
        <v>0</v>
      </c>
      <c r="T480" s="950" t="s">
        <v>41</v>
      </c>
      <c r="U480" s="950"/>
      <c r="V480" s="1071">
        <f>'報告書（事業主控）'!V480</f>
        <v>0</v>
      </c>
      <c r="W480" s="1072"/>
      <c r="X480" s="1072"/>
      <c r="Y480" s="742"/>
      <c r="Z480" s="743"/>
      <c r="AA480" s="744"/>
      <c r="AB480" s="744"/>
      <c r="AC480" s="742"/>
      <c r="AD480" s="743"/>
      <c r="AE480" s="744"/>
      <c r="AF480" s="744"/>
      <c r="AG480" s="742"/>
      <c r="AH480" s="1068">
        <f>'報告書（事業主控）'!AH480</f>
        <v>0</v>
      </c>
      <c r="AI480" s="1069"/>
      <c r="AJ480" s="1069"/>
      <c r="AK480" s="1070"/>
      <c r="AL480" s="743"/>
      <c r="AM480" s="745"/>
      <c r="AN480" s="1068">
        <f>'報告書（事業主控）'!AN480</f>
        <v>0</v>
      </c>
      <c r="AO480" s="1069"/>
      <c r="AP480" s="1069"/>
      <c r="AQ480" s="1069"/>
      <c r="AR480" s="1069"/>
      <c r="AS480" s="746"/>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9" t="s">
        <v>39</v>
      </c>
      <c r="Q481" s="33">
        <f>'報告書（事業主控）'!Q481</f>
        <v>0</v>
      </c>
      <c r="R481" s="689" t="s">
        <v>40</v>
      </c>
      <c r="S481" s="33">
        <f>'報告書（事業主控）'!S481</f>
        <v>0</v>
      </c>
      <c r="T481" s="1090" t="s">
        <v>42</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2"/>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39</v>
      </c>
      <c r="Q482" s="32">
        <f>'報告書（事業主控）'!Q482</f>
        <v>0</v>
      </c>
      <c r="R482" s="11" t="s">
        <v>40</v>
      </c>
      <c r="S482" s="32">
        <f>'報告書（事業主控）'!S482</f>
        <v>0</v>
      </c>
      <c r="T482" s="950" t="s">
        <v>41</v>
      </c>
      <c r="U482" s="950"/>
      <c r="V482" s="1071">
        <f>'報告書（事業主控）'!V482</f>
        <v>0</v>
      </c>
      <c r="W482" s="1072"/>
      <c r="X482" s="1072"/>
      <c r="Y482" s="742"/>
      <c r="Z482" s="743"/>
      <c r="AA482" s="744"/>
      <c r="AB482" s="744"/>
      <c r="AC482" s="742"/>
      <c r="AD482" s="743"/>
      <c r="AE482" s="744"/>
      <c r="AF482" s="744"/>
      <c r="AG482" s="742"/>
      <c r="AH482" s="1068">
        <f>'報告書（事業主控）'!AH482</f>
        <v>0</v>
      </c>
      <c r="AI482" s="1069"/>
      <c r="AJ482" s="1069"/>
      <c r="AK482" s="1070"/>
      <c r="AL482" s="743"/>
      <c r="AM482" s="745"/>
      <c r="AN482" s="1068">
        <f>'報告書（事業主控）'!AN482</f>
        <v>0</v>
      </c>
      <c r="AO482" s="1069"/>
      <c r="AP482" s="1069"/>
      <c r="AQ482" s="1069"/>
      <c r="AR482" s="1069"/>
      <c r="AS482" s="746"/>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9" t="s">
        <v>39</v>
      </c>
      <c r="Q483" s="33">
        <f>'報告書（事業主控）'!Q483</f>
        <v>0</v>
      </c>
      <c r="R483" s="689" t="s">
        <v>40</v>
      </c>
      <c r="S483" s="33">
        <f>'報告書（事業主控）'!S483</f>
        <v>0</v>
      </c>
      <c r="T483" s="1090" t="s">
        <v>42</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2"/>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39</v>
      </c>
      <c r="Q484" s="32">
        <f>'報告書（事業主控）'!Q484</f>
        <v>0</v>
      </c>
      <c r="R484" s="11" t="s">
        <v>40</v>
      </c>
      <c r="S484" s="32">
        <f>'報告書（事業主控）'!S484</f>
        <v>0</v>
      </c>
      <c r="T484" s="950" t="s">
        <v>41</v>
      </c>
      <c r="U484" s="950"/>
      <c r="V484" s="1071">
        <f>'報告書（事業主控）'!V484</f>
        <v>0</v>
      </c>
      <c r="W484" s="1072"/>
      <c r="X484" s="1072"/>
      <c r="Y484" s="742"/>
      <c r="Z484" s="743"/>
      <c r="AA484" s="744"/>
      <c r="AB484" s="744"/>
      <c r="AC484" s="742"/>
      <c r="AD484" s="743"/>
      <c r="AE484" s="744"/>
      <c r="AF484" s="744"/>
      <c r="AG484" s="742"/>
      <c r="AH484" s="1068">
        <f>'報告書（事業主控）'!AH484</f>
        <v>0</v>
      </c>
      <c r="AI484" s="1069"/>
      <c r="AJ484" s="1069"/>
      <c r="AK484" s="1070"/>
      <c r="AL484" s="743"/>
      <c r="AM484" s="745"/>
      <c r="AN484" s="1068">
        <f>'報告書（事業主控）'!AN484</f>
        <v>0</v>
      </c>
      <c r="AO484" s="1069"/>
      <c r="AP484" s="1069"/>
      <c r="AQ484" s="1069"/>
      <c r="AR484" s="1069"/>
      <c r="AS484" s="746"/>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9" t="s">
        <v>39</v>
      </c>
      <c r="Q485" s="33">
        <f>'報告書（事業主控）'!Q485</f>
        <v>0</v>
      </c>
      <c r="R485" s="689" t="s">
        <v>40</v>
      </c>
      <c r="S485" s="33">
        <f>'報告書（事業主控）'!S485</f>
        <v>0</v>
      </c>
      <c r="T485" s="1090" t="s">
        <v>42</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2"/>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39</v>
      </c>
      <c r="Q486" s="32">
        <f>'報告書（事業主控）'!Q486</f>
        <v>0</v>
      </c>
      <c r="R486" s="11" t="s">
        <v>40</v>
      </c>
      <c r="S486" s="32">
        <f>'報告書（事業主控）'!S486</f>
        <v>0</v>
      </c>
      <c r="T486" s="950" t="s">
        <v>41</v>
      </c>
      <c r="U486" s="950"/>
      <c r="V486" s="1071">
        <f>'報告書（事業主控）'!V486</f>
        <v>0</v>
      </c>
      <c r="W486" s="1072"/>
      <c r="X486" s="1072"/>
      <c r="Y486" s="742"/>
      <c r="Z486" s="743"/>
      <c r="AA486" s="744"/>
      <c r="AB486" s="744"/>
      <c r="AC486" s="742"/>
      <c r="AD486" s="743"/>
      <c r="AE486" s="744"/>
      <c r="AF486" s="744"/>
      <c r="AG486" s="742"/>
      <c r="AH486" s="1068">
        <f>'報告書（事業主控）'!AH486</f>
        <v>0</v>
      </c>
      <c r="AI486" s="1069"/>
      <c r="AJ486" s="1069"/>
      <c r="AK486" s="1070"/>
      <c r="AL486" s="743"/>
      <c r="AM486" s="745"/>
      <c r="AN486" s="1068">
        <f>'報告書（事業主控）'!AN486</f>
        <v>0</v>
      </c>
      <c r="AO486" s="1069"/>
      <c r="AP486" s="1069"/>
      <c r="AQ486" s="1069"/>
      <c r="AR486" s="1069"/>
      <c r="AS486" s="746"/>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9" t="s">
        <v>39</v>
      </c>
      <c r="Q487" s="33">
        <f>'報告書（事業主控）'!Q487</f>
        <v>0</v>
      </c>
      <c r="R487" s="689" t="s">
        <v>40</v>
      </c>
      <c r="S487" s="33">
        <f>'報告書（事業主控）'!S487</f>
        <v>0</v>
      </c>
      <c r="T487" s="1090" t="s">
        <v>42</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2"/>
    </row>
    <row r="488" spans="2:45" ht="18" customHeight="1">
      <c r="B488" s="839" t="s">
        <v>865</v>
      </c>
      <c r="C488" s="956"/>
      <c r="D488" s="956"/>
      <c r="E488" s="957"/>
      <c r="F488" s="1073">
        <f>'報告書（事業主控）'!F488</f>
        <v>0</v>
      </c>
      <c r="G488" s="1074"/>
      <c r="H488" s="1074"/>
      <c r="I488" s="1074"/>
      <c r="J488" s="1074"/>
      <c r="K488" s="1074"/>
      <c r="L488" s="1074"/>
      <c r="M488" s="1074"/>
      <c r="N488" s="1075"/>
      <c r="O488" s="839" t="s">
        <v>866</v>
      </c>
      <c r="P488" s="956"/>
      <c r="Q488" s="956"/>
      <c r="R488" s="956"/>
      <c r="S488" s="956"/>
      <c r="T488" s="956"/>
      <c r="U488" s="957"/>
      <c r="V488" s="1068">
        <f>'報告書（事業主控）'!V488</f>
        <v>0</v>
      </c>
      <c r="W488" s="1069"/>
      <c r="X488" s="1069"/>
      <c r="Y488" s="1070"/>
      <c r="Z488" s="743"/>
      <c r="AA488" s="744"/>
      <c r="AB488" s="744"/>
      <c r="AC488" s="742"/>
      <c r="AD488" s="743"/>
      <c r="AE488" s="744"/>
      <c r="AF488" s="744"/>
      <c r="AG488" s="742"/>
      <c r="AH488" s="1068">
        <f>'報告書（事業主控）'!AH488</f>
        <v>0</v>
      </c>
      <c r="AI488" s="1069"/>
      <c r="AJ488" s="1069"/>
      <c r="AK488" s="1070"/>
      <c r="AL488" s="743"/>
      <c r="AM488" s="745"/>
      <c r="AN488" s="1068">
        <f>'報告書（事業主控）'!AN488</f>
        <v>0</v>
      </c>
      <c r="AO488" s="1069"/>
      <c r="AP488" s="1069"/>
      <c r="AQ488" s="1069"/>
      <c r="AR488" s="1069"/>
      <c r="AS488" s="746"/>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7"/>
      <c r="AM489" s="748"/>
      <c r="AN489" s="951">
        <f>'報告書（事業主控）'!AN489</f>
        <v>0</v>
      </c>
      <c r="AO489" s="954"/>
      <c r="AP489" s="954"/>
      <c r="AQ489" s="954"/>
      <c r="AR489" s="954"/>
      <c r="AS489" s="749"/>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91"/>
      <c r="AM490" s="692"/>
      <c r="AN490" s="1061">
        <f>'報告書（事業主控）'!AN490</f>
        <v>0</v>
      </c>
      <c r="AO490" s="1062"/>
      <c r="AP490" s="1062"/>
      <c r="AQ490" s="1062"/>
      <c r="AR490" s="1062"/>
      <c r="AS490" s="692"/>
    </row>
    <row r="491" spans="2:45" ht="18" customHeight="1">
      <c r="AN491" s="1060">
        <f>'報告書（事業主控）'!AN491</f>
        <v>0</v>
      </c>
      <c r="AO491" s="1060"/>
      <c r="AP491" s="1060"/>
      <c r="AQ491" s="1060"/>
      <c r="AR491" s="106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43</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740</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8"/>
      <c r="AO502" s="728"/>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10</v>
      </c>
      <c r="C504" s="836"/>
      <c r="D504" s="836"/>
      <c r="E504" s="836"/>
      <c r="F504" s="836"/>
      <c r="G504" s="836"/>
      <c r="H504" s="836"/>
      <c r="I504" s="836"/>
      <c r="J504" s="840" t="s">
        <v>18</v>
      </c>
      <c r="K504" s="840"/>
      <c r="L504" s="729" t="s">
        <v>11</v>
      </c>
      <c r="M504" s="840" t="s">
        <v>19</v>
      </c>
      <c r="N504" s="840"/>
      <c r="O504" s="841" t="s">
        <v>20</v>
      </c>
      <c r="P504" s="840"/>
      <c r="Q504" s="840"/>
      <c r="R504" s="840"/>
      <c r="S504" s="840"/>
      <c r="T504" s="840"/>
      <c r="U504" s="840" t="s">
        <v>21</v>
      </c>
      <c r="V504" s="840"/>
      <c r="W504" s="840"/>
      <c r="AD504" s="11"/>
      <c r="AE504" s="11"/>
      <c r="AF504" s="11"/>
      <c r="AG504" s="11"/>
      <c r="AH504" s="11"/>
      <c r="AI504" s="11"/>
      <c r="AJ504" s="11"/>
      <c r="AL504" s="981">
        <f>$AL$9</f>
        <v>0</v>
      </c>
      <c r="AM504" s="843"/>
      <c r="AN504" s="914" t="s">
        <v>12</v>
      </c>
      <c r="AO504" s="914"/>
      <c r="AP504" s="843">
        <v>13</v>
      </c>
      <c r="AQ504" s="843"/>
      <c r="AR504" s="914" t="s">
        <v>13</v>
      </c>
      <c r="AS504" s="917"/>
    </row>
    <row r="505" spans="2:45"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44</v>
      </c>
      <c r="C508" s="891"/>
      <c r="D508" s="891"/>
      <c r="E508" s="891"/>
      <c r="F508" s="891"/>
      <c r="G508" s="891"/>
      <c r="H508" s="891"/>
      <c r="I508" s="892"/>
      <c r="J508" s="890" t="s">
        <v>14</v>
      </c>
      <c r="K508" s="891"/>
      <c r="L508" s="891"/>
      <c r="M508" s="891"/>
      <c r="N508" s="899"/>
      <c r="O508" s="902" t="s">
        <v>45</v>
      </c>
      <c r="P508" s="891"/>
      <c r="Q508" s="891"/>
      <c r="R508" s="891"/>
      <c r="S508" s="891"/>
      <c r="T508" s="891"/>
      <c r="U508" s="892"/>
      <c r="V508" s="730" t="s">
        <v>876</v>
      </c>
      <c r="W508" s="731"/>
      <c r="X508" s="731"/>
      <c r="Y508" s="905" t="s">
        <v>877</v>
      </c>
      <c r="Z508" s="905"/>
      <c r="AA508" s="905"/>
      <c r="AB508" s="905"/>
      <c r="AC508" s="905"/>
      <c r="AD508" s="905"/>
      <c r="AE508" s="905"/>
      <c r="AF508" s="905"/>
      <c r="AG508" s="905"/>
      <c r="AH508" s="905"/>
      <c r="AI508" s="731"/>
      <c r="AJ508" s="731"/>
      <c r="AK508" s="732"/>
      <c r="AL508" s="1034" t="s">
        <v>836</v>
      </c>
      <c r="AM508" s="1034"/>
      <c r="AN508" s="906" t="s">
        <v>878</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15</v>
      </c>
      <c r="W509" s="853"/>
      <c r="X509" s="853"/>
      <c r="Y509" s="854"/>
      <c r="Z509" s="858" t="s">
        <v>24</v>
      </c>
      <c r="AA509" s="859"/>
      <c r="AB509" s="859"/>
      <c r="AC509" s="860"/>
      <c r="AD509" s="864" t="s">
        <v>25</v>
      </c>
      <c r="AE509" s="865"/>
      <c r="AF509" s="865"/>
      <c r="AG509" s="866"/>
      <c r="AH509" s="1098" t="s">
        <v>174</v>
      </c>
      <c r="AI509" s="914"/>
      <c r="AJ509" s="914"/>
      <c r="AK509" s="917"/>
      <c r="AL509" s="1035" t="s">
        <v>46</v>
      </c>
      <c r="AM509" s="1035"/>
      <c r="AN509" s="880" t="s">
        <v>27</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5">
        <f>'報告書（事業主控）'!O511</f>
        <v>0</v>
      </c>
      <c r="P511" s="736" t="s">
        <v>39</v>
      </c>
      <c r="Q511" s="735">
        <f>'報告書（事業主控）'!Q511</f>
        <v>0</v>
      </c>
      <c r="R511" s="736" t="s">
        <v>40</v>
      </c>
      <c r="S511" s="735">
        <f>'報告書（事業主控）'!S511</f>
        <v>0</v>
      </c>
      <c r="T511" s="944" t="s">
        <v>41</v>
      </c>
      <c r="U511" s="944"/>
      <c r="V511" s="1071">
        <f>'報告書（事業主控）'!V511</f>
        <v>0</v>
      </c>
      <c r="W511" s="1072"/>
      <c r="X511" s="1072"/>
      <c r="Y511" s="737" t="s">
        <v>16</v>
      </c>
      <c r="Z511" s="743"/>
      <c r="AA511" s="744"/>
      <c r="AB511" s="744"/>
      <c r="AC511" s="737" t="s">
        <v>16</v>
      </c>
      <c r="AD511" s="743"/>
      <c r="AE511" s="744"/>
      <c r="AF511" s="744"/>
      <c r="AG511" s="740" t="s">
        <v>16</v>
      </c>
      <c r="AH511" s="1095">
        <f>'報告書（事業主控）'!AH511</f>
        <v>0</v>
      </c>
      <c r="AI511" s="1096"/>
      <c r="AJ511" s="1096"/>
      <c r="AK511" s="1097"/>
      <c r="AL511" s="743"/>
      <c r="AM511" s="745"/>
      <c r="AN511" s="1068">
        <f>'報告書（事業主控）'!AN511</f>
        <v>0</v>
      </c>
      <c r="AO511" s="1069"/>
      <c r="AP511" s="1069"/>
      <c r="AQ511" s="1069"/>
      <c r="AR511" s="1069"/>
      <c r="AS511" s="740" t="s">
        <v>16</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9" t="s">
        <v>39</v>
      </c>
      <c r="Q512" s="33">
        <f>'報告書（事業主控）'!Q512</f>
        <v>0</v>
      </c>
      <c r="R512" s="689" t="s">
        <v>40</v>
      </c>
      <c r="S512" s="33">
        <f>'報告書（事業主控）'!S512</f>
        <v>0</v>
      </c>
      <c r="T512" s="1090" t="s">
        <v>42</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2"/>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39</v>
      </c>
      <c r="Q513" s="32">
        <f>'報告書（事業主控）'!Q513</f>
        <v>0</v>
      </c>
      <c r="R513" s="11" t="s">
        <v>40</v>
      </c>
      <c r="S513" s="32">
        <f>'報告書（事業主控）'!S513</f>
        <v>0</v>
      </c>
      <c r="T513" s="950" t="s">
        <v>41</v>
      </c>
      <c r="U513" s="950"/>
      <c r="V513" s="1071">
        <f>'報告書（事業主控）'!V513</f>
        <v>0</v>
      </c>
      <c r="W513" s="1072"/>
      <c r="X513" s="1072"/>
      <c r="Y513" s="742"/>
      <c r="Z513" s="743"/>
      <c r="AA513" s="744"/>
      <c r="AB513" s="744"/>
      <c r="AC513" s="742"/>
      <c r="AD513" s="743"/>
      <c r="AE513" s="744"/>
      <c r="AF513" s="744"/>
      <c r="AG513" s="742"/>
      <c r="AH513" s="1068">
        <f>'報告書（事業主控）'!AH513</f>
        <v>0</v>
      </c>
      <c r="AI513" s="1069"/>
      <c r="AJ513" s="1069"/>
      <c r="AK513" s="1070"/>
      <c r="AL513" s="743"/>
      <c r="AM513" s="745"/>
      <c r="AN513" s="1068">
        <f>'報告書（事業主控）'!AN513</f>
        <v>0</v>
      </c>
      <c r="AO513" s="1069"/>
      <c r="AP513" s="1069"/>
      <c r="AQ513" s="1069"/>
      <c r="AR513" s="1069"/>
      <c r="AS513" s="746"/>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9" t="s">
        <v>39</v>
      </c>
      <c r="Q514" s="33">
        <f>'報告書（事業主控）'!Q514</f>
        <v>0</v>
      </c>
      <c r="R514" s="689" t="s">
        <v>40</v>
      </c>
      <c r="S514" s="33">
        <f>'報告書（事業主控）'!S514</f>
        <v>0</v>
      </c>
      <c r="T514" s="1090" t="s">
        <v>42</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2"/>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39</v>
      </c>
      <c r="Q515" s="32">
        <f>'報告書（事業主控）'!Q515</f>
        <v>0</v>
      </c>
      <c r="R515" s="11" t="s">
        <v>40</v>
      </c>
      <c r="S515" s="32">
        <f>'報告書（事業主控）'!S515</f>
        <v>0</v>
      </c>
      <c r="T515" s="950" t="s">
        <v>41</v>
      </c>
      <c r="U515" s="950"/>
      <c r="V515" s="1071">
        <f>'報告書（事業主控）'!V515</f>
        <v>0</v>
      </c>
      <c r="W515" s="1072"/>
      <c r="X515" s="1072"/>
      <c r="Y515" s="742"/>
      <c r="Z515" s="743"/>
      <c r="AA515" s="744"/>
      <c r="AB515" s="744"/>
      <c r="AC515" s="742"/>
      <c r="AD515" s="743"/>
      <c r="AE515" s="744"/>
      <c r="AF515" s="744"/>
      <c r="AG515" s="742"/>
      <c r="AH515" s="1068">
        <f>'報告書（事業主控）'!AH515</f>
        <v>0</v>
      </c>
      <c r="AI515" s="1069"/>
      <c r="AJ515" s="1069"/>
      <c r="AK515" s="1070"/>
      <c r="AL515" s="743"/>
      <c r="AM515" s="745"/>
      <c r="AN515" s="1068">
        <f>'報告書（事業主控）'!AN515</f>
        <v>0</v>
      </c>
      <c r="AO515" s="1069"/>
      <c r="AP515" s="1069"/>
      <c r="AQ515" s="1069"/>
      <c r="AR515" s="1069"/>
      <c r="AS515" s="746"/>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9" t="s">
        <v>39</v>
      </c>
      <c r="Q516" s="33">
        <f>'報告書（事業主控）'!Q516</f>
        <v>0</v>
      </c>
      <c r="R516" s="689" t="s">
        <v>40</v>
      </c>
      <c r="S516" s="33">
        <f>'報告書（事業主控）'!S516</f>
        <v>0</v>
      </c>
      <c r="T516" s="1090" t="s">
        <v>42</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2"/>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39</v>
      </c>
      <c r="Q517" s="32">
        <f>'報告書（事業主控）'!Q517</f>
        <v>0</v>
      </c>
      <c r="R517" s="11" t="s">
        <v>40</v>
      </c>
      <c r="S517" s="32">
        <f>'報告書（事業主控）'!S517</f>
        <v>0</v>
      </c>
      <c r="T517" s="950" t="s">
        <v>41</v>
      </c>
      <c r="U517" s="950"/>
      <c r="V517" s="1071">
        <f>'報告書（事業主控）'!V517</f>
        <v>0</v>
      </c>
      <c r="W517" s="1072"/>
      <c r="X517" s="1072"/>
      <c r="Y517" s="742"/>
      <c r="Z517" s="743"/>
      <c r="AA517" s="744"/>
      <c r="AB517" s="744"/>
      <c r="AC517" s="742"/>
      <c r="AD517" s="743"/>
      <c r="AE517" s="744"/>
      <c r="AF517" s="744"/>
      <c r="AG517" s="742"/>
      <c r="AH517" s="1068">
        <f>'報告書（事業主控）'!AH517</f>
        <v>0</v>
      </c>
      <c r="AI517" s="1069"/>
      <c r="AJ517" s="1069"/>
      <c r="AK517" s="1070"/>
      <c r="AL517" s="743"/>
      <c r="AM517" s="745"/>
      <c r="AN517" s="1068">
        <f>'報告書（事業主控）'!AN517</f>
        <v>0</v>
      </c>
      <c r="AO517" s="1069"/>
      <c r="AP517" s="1069"/>
      <c r="AQ517" s="1069"/>
      <c r="AR517" s="1069"/>
      <c r="AS517" s="746"/>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9" t="s">
        <v>39</v>
      </c>
      <c r="Q518" s="33">
        <f>'報告書（事業主控）'!Q518</f>
        <v>0</v>
      </c>
      <c r="R518" s="689" t="s">
        <v>40</v>
      </c>
      <c r="S518" s="33">
        <f>'報告書（事業主控）'!S518</f>
        <v>0</v>
      </c>
      <c r="T518" s="1090" t="s">
        <v>42</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2"/>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39</v>
      </c>
      <c r="Q519" s="32">
        <f>'報告書（事業主控）'!Q519</f>
        <v>0</v>
      </c>
      <c r="R519" s="11" t="s">
        <v>40</v>
      </c>
      <c r="S519" s="32">
        <f>'報告書（事業主控）'!S519</f>
        <v>0</v>
      </c>
      <c r="T519" s="950" t="s">
        <v>41</v>
      </c>
      <c r="U519" s="950"/>
      <c r="V519" s="1071">
        <f>'報告書（事業主控）'!V519</f>
        <v>0</v>
      </c>
      <c r="W519" s="1072"/>
      <c r="X519" s="1072"/>
      <c r="Y519" s="742"/>
      <c r="Z519" s="743"/>
      <c r="AA519" s="744"/>
      <c r="AB519" s="744"/>
      <c r="AC519" s="742"/>
      <c r="AD519" s="743"/>
      <c r="AE519" s="744"/>
      <c r="AF519" s="744"/>
      <c r="AG519" s="742"/>
      <c r="AH519" s="1068">
        <f>'報告書（事業主控）'!AH519</f>
        <v>0</v>
      </c>
      <c r="AI519" s="1069"/>
      <c r="AJ519" s="1069"/>
      <c r="AK519" s="1070"/>
      <c r="AL519" s="743"/>
      <c r="AM519" s="745"/>
      <c r="AN519" s="1068">
        <f>'報告書（事業主控）'!AN519</f>
        <v>0</v>
      </c>
      <c r="AO519" s="1069"/>
      <c r="AP519" s="1069"/>
      <c r="AQ519" s="1069"/>
      <c r="AR519" s="1069"/>
      <c r="AS519" s="746"/>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9" t="s">
        <v>39</v>
      </c>
      <c r="Q520" s="33">
        <f>'報告書（事業主控）'!Q520</f>
        <v>0</v>
      </c>
      <c r="R520" s="689" t="s">
        <v>40</v>
      </c>
      <c r="S520" s="33">
        <f>'報告書（事業主控）'!S520</f>
        <v>0</v>
      </c>
      <c r="T520" s="1090" t="s">
        <v>42</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2"/>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39</v>
      </c>
      <c r="Q521" s="32">
        <f>'報告書（事業主控）'!Q521</f>
        <v>0</v>
      </c>
      <c r="R521" s="11" t="s">
        <v>40</v>
      </c>
      <c r="S521" s="32">
        <f>'報告書（事業主控）'!S521</f>
        <v>0</v>
      </c>
      <c r="T521" s="950" t="s">
        <v>41</v>
      </c>
      <c r="U521" s="950"/>
      <c r="V521" s="1071">
        <f>'報告書（事業主控）'!V521</f>
        <v>0</v>
      </c>
      <c r="W521" s="1072"/>
      <c r="X521" s="1072"/>
      <c r="Y521" s="742"/>
      <c r="Z521" s="743"/>
      <c r="AA521" s="744"/>
      <c r="AB521" s="744"/>
      <c r="AC521" s="742"/>
      <c r="AD521" s="743"/>
      <c r="AE521" s="744"/>
      <c r="AF521" s="744"/>
      <c r="AG521" s="742"/>
      <c r="AH521" s="1068">
        <f>'報告書（事業主控）'!AH521</f>
        <v>0</v>
      </c>
      <c r="AI521" s="1069"/>
      <c r="AJ521" s="1069"/>
      <c r="AK521" s="1070"/>
      <c r="AL521" s="743"/>
      <c r="AM521" s="745"/>
      <c r="AN521" s="1068">
        <f>'報告書（事業主控）'!AN521</f>
        <v>0</v>
      </c>
      <c r="AO521" s="1069"/>
      <c r="AP521" s="1069"/>
      <c r="AQ521" s="1069"/>
      <c r="AR521" s="1069"/>
      <c r="AS521" s="746"/>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9" t="s">
        <v>39</v>
      </c>
      <c r="Q522" s="33">
        <f>'報告書（事業主控）'!Q522</f>
        <v>0</v>
      </c>
      <c r="R522" s="689" t="s">
        <v>40</v>
      </c>
      <c r="S522" s="33">
        <f>'報告書（事業主控）'!S522</f>
        <v>0</v>
      </c>
      <c r="T522" s="1090" t="s">
        <v>42</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2"/>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39</v>
      </c>
      <c r="Q523" s="32">
        <f>'報告書（事業主控）'!Q523</f>
        <v>0</v>
      </c>
      <c r="R523" s="11" t="s">
        <v>40</v>
      </c>
      <c r="S523" s="32">
        <f>'報告書（事業主控）'!S523</f>
        <v>0</v>
      </c>
      <c r="T523" s="950" t="s">
        <v>41</v>
      </c>
      <c r="U523" s="950"/>
      <c r="V523" s="1071">
        <f>'報告書（事業主控）'!V523</f>
        <v>0</v>
      </c>
      <c r="W523" s="1072"/>
      <c r="X523" s="1072"/>
      <c r="Y523" s="742"/>
      <c r="Z523" s="743"/>
      <c r="AA523" s="744"/>
      <c r="AB523" s="744"/>
      <c r="AC523" s="742"/>
      <c r="AD523" s="743"/>
      <c r="AE523" s="744"/>
      <c r="AF523" s="744"/>
      <c r="AG523" s="742"/>
      <c r="AH523" s="1068">
        <f>'報告書（事業主控）'!AH523</f>
        <v>0</v>
      </c>
      <c r="AI523" s="1069"/>
      <c r="AJ523" s="1069"/>
      <c r="AK523" s="1070"/>
      <c r="AL523" s="743"/>
      <c r="AM523" s="745"/>
      <c r="AN523" s="1068">
        <f>'報告書（事業主控）'!AN523</f>
        <v>0</v>
      </c>
      <c r="AO523" s="1069"/>
      <c r="AP523" s="1069"/>
      <c r="AQ523" s="1069"/>
      <c r="AR523" s="1069"/>
      <c r="AS523" s="746"/>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9" t="s">
        <v>39</v>
      </c>
      <c r="Q524" s="33">
        <f>'報告書（事業主控）'!Q524</f>
        <v>0</v>
      </c>
      <c r="R524" s="689" t="s">
        <v>40</v>
      </c>
      <c r="S524" s="33">
        <f>'報告書（事業主控）'!S524</f>
        <v>0</v>
      </c>
      <c r="T524" s="1090" t="s">
        <v>42</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2"/>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39</v>
      </c>
      <c r="Q525" s="32">
        <f>'報告書（事業主控）'!Q525</f>
        <v>0</v>
      </c>
      <c r="R525" s="11" t="s">
        <v>40</v>
      </c>
      <c r="S525" s="32">
        <f>'報告書（事業主控）'!S525</f>
        <v>0</v>
      </c>
      <c r="T525" s="950" t="s">
        <v>41</v>
      </c>
      <c r="U525" s="950"/>
      <c r="V525" s="1071">
        <f>'報告書（事業主控）'!V525</f>
        <v>0</v>
      </c>
      <c r="W525" s="1072"/>
      <c r="X525" s="1072"/>
      <c r="Y525" s="742"/>
      <c r="Z525" s="743"/>
      <c r="AA525" s="744"/>
      <c r="AB525" s="744"/>
      <c r="AC525" s="742"/>
      <c r="AD525" s="743"/>
      <c r="AE525" s="744"/>
      <c r="AF525" s="744"/>
      <c r="AG525" s="742"/>
      <c r="AH525" s="1068">
        <f>'報告書（事業主控）'!AH525</f>
        <v>0</v>
      </c>
      <c r="AI525" s="1069"/>
      <c r="AJ525" s="1069"/>
      <c r="AK525" s="1070"/>
      <c r="AL525" s="743"/>
      <c r="AM525" s="745"/>
      <c r="AN525" s="1068">
        <f>'報告書（事業主控）'!AN525</f>
        <v>0</v>
      </c>
      <c r="AO525" s="1069"/>
      <c r="AP525" s="1069"/>
      <c r="AQ525" s="1069"/>
      <c r="AR525" s="1069"/>
      <c r="AS525" s="746"/>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9" t="s">
        <v>39</v>
      </c>
      <c r="Q526" s="33">
        <f>'報告書（事業主控）'!Q526</f>
        <v>0</v>
      </c>
      <c r="R526" s="689" t="s">
        <v>40</v>
      </c>
      <c r="S526" s="33">
        <f>'報告書（事業主控）'!S526</f>
        <v>0</v>
      </c>
      <c r="T526" s="1090" t="s">
        <v>42</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2"/>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39</v>
      </c>
      <c r="Q527" s="32">
        <f>'報告書（事業主控）'!Q527</f>
        <v>0</v>
      </c>
      <c r="R527" s="11" t="s">
        <v>40</v>
      </c>
      <c r="S527" s="32">
        <f>'報告書（事業主控）'!S527</f>
        <v>0</v>
      </c>
      <c r="T527" s="950" t="s">
        <v>41</v>
      </c>
      <c r="U527" s="950"/>
      <c r="V527" s="1071">
        <f>'報告書（事業主控）'!V527</f>
        <v>0</v>
      </c>
      <c r="W527" s="1072"/>
      <c r="X527" s="1072"/>
      <c r="Y527" s="742"/>
      <c r="Z527" s="743"/>
      <c r="AA527" s="744"/>
      <c r="AB527" s="744"/>
      <c r="AC527" s="742"/>
      <c r="AD527" s="743"/>
      <c r="AE527" s="744"/>
      <c r="AF527" s="744"/>
      <c r="AG527" s="742"/>
      <c r="AH527" s="1068">
        <f>'報告書（事業主控）'!AH527</f>
        <v>0</v>
      </c>
      <c r="AI527" s="1069"/>
      <c r="AJ527" s="1069"/>
      <c r="AK527" s="1070"/>
      <c r="AL527" s="743"/>
      <c r="AM527" s="745"/>
      <c r="AN527" s="1068">
        <f>'報告書（事業主控）'!AN527</f>
        <v>0</v>
      </c>
      <c r="AO527" s="1069"/>
      <c r="AP527" s="1069"/>
      <c r="AQ527" s="1069"/>
      <c r="AR527" s="1069"/>
      <c r="AS527" s="746"/>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9" t="s">
        <v>39</v>
      </c>
      <c r="Q528" s="33">
        <f>'報告書（事業主控）'!Q528</f>
        <v>0</v>
      </c>
      <c r="R528" s="689" t="s">
        <v>40</v>
      </c>
      <c r="S528" s="33">
        <f>'報告書（事業主控）'!S528</f>
        <v>0</v>
      </c>
      <c r="T528" s="1090" t="s">
        <v>42</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2"/>
    </row>
    <row r="529" spans="2:45" ht="18" customHeight="1">
      <c r="B529" s="839" t="s">
        <v>865</v>
      </c>
      <c r="C529" s="956"/>
      <c r="D529" s="956"/>
      <c r="E529" s="957"/>
      <c r="F529" s="1073">
        <f>'報告書（事業主控）'!F529</f>
        <v>0</v>
      </c>
      <c r="G529" s="1074"/>
      <c r="H529" s="1074"/>
      <c r="I529" s="1074"/>
      <c r="J529" s="1074"/>
      <c r="K529" s="1074"/>
      <c r="L529" s="1074"/>
      <c r="M529" s="1074"/>
      <c r="N529" s="1075"/>
      <c r="O529" s="839" t="s">
        <v>866</v>
      </c>
      <c r="P529" s="956"/>
      <c r="Q529" s="956"/>
      <c r="R529" s="956"/>
      <c r="S529" s="956"/>
      <c r="T529" s="956"/>
      <c r="U529" s="957"/>
      <c r="V529" s="1068">
        <f>'報告書（事業主控）'!V529</f>
        <v>0</v>
      </c>
      <c r="W529" s="1069"/>
      <c r="X529" s="1069"/>
      <c r="Y529" s="1070"/>
      <c r="Z529" s="743"/>
      <c r="AA529" s="744"/>
      <c r="AB529" s="744"/>
      <c r="AC529" s="742"/>
      <c r="AD529" s="743"/>
      <c r="AE529" s="744"/>
      <c r="AF529" s="744"/>
      <c r="AG529" s="742"/>
      <c r="AH529" s="1068">
        <f>'報告書（事業主控）'!AH529</f>
        <v>0</v>
      </c>
      <c r="AI529" s="1069"/>
      <c r="AJ529" s="1069"/>
      <c r="AK529" s="1070"/>
      <c r="AL529" s="743"/>
      <c r="AM529" s="745"/>
      <c r="AN529" s="1068">
        <f>'報告書（事業主控）'!AN529</f>
        <v>0</v>
      </c>
      <c r="AO529" s="1069"/>
      <c r="AP529" s="1069"/>
      <c r="AQ529" s="1069"/>
      <c r="AR529" s="1069"/>
      <c r="AS529" s="746"/>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7"/>
      <c r="AM530" s="748"/>
      <c r="AN530" s="951">
        <f>'報告書（事業主控）'!AN530</f>
        <v>0</v>
      </c>
      <c r="AO530" s="954"/>
      <c r="AP530" s="954"/>
      <c r="AQ530" s="954"/>
      <c r="AR530" s="954"/>
      <c r="AS530" s="749"/>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91"/>
      <c r="AM531" s="692"/>
      <c r="AN531" s="1061">
        <f>'報告書（事業主控）'!AN531</f>
        <v>0</v>
      </c>
      <c r="AO531" s="1062"/>
      <c r="AP531" s="1062"/>
      <c r="AQ531" s="1062"/>
      <c r="AR531" s="1062"/>
      <c r="AS531" s="692"/>
    </row>
    <row r="532" spans="2:45" ht="18" customHeight="1">
      <c r="AN532" s="1060">
        <f>'報告書（事業主控）'!AN532:AR532</f>
        <v>0</v>
      </c>
      <c r="AO532" s="1060"/>
      <c r="AP532" s="1060"/>
      <c r="AQ532" s="1060"/>
      <c r="AR532" s="106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43</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740</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8"/>
      <c r="AO543" s="728"/>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10</v>
      </c>
      <c r="C545" s="836"/>
      <c r="D545" s="836"/>
      <c r="E545" s="836"/>
      <c r="F545" s="836"/>
      <c r="G545" s="836"/>
      <c r="H545" s="836"/>
      <c r="I545" s="836"/>
      <c r="J545" s="840" t="s">
        <v>18</v>
      </c>
      <c r="K545" s="840"/>
      <c r="L545" s="729" t="s">
        <v>11</v>
      </c>
      <c r="M545" s="840" t="s">
        <v>19</v>
      </c>
      <c r="N545" s="840"/>
      <c r="O545" s="841" t="s">
        <v>20</v>
      </c>
      <c r="P545" s="840"/>
      <c r="Q545" s="840"/>
      <c r="R545" s="840"/>
      <c r="S545" s="840"/>
      <c r="T545" s="840"/>
      <c r="U545" s="840" t="s">
        <v>21</v>
      </c>
      <c r="V545" s="840"/>
      <c r="W545" s="840"/>
      <c r="AD545" s="11"/>
      <c r="AE545" s="11"/>
      <c r="AF545" s="11"/>
      <c r="AG545" s="11"/>
      <c r="AH545" s="11"/>
      <c r="AI545" s="11"/>
      <c r="AJ545" s="11"/>
      <c r="AL545" s="981">
        <f>$AL$9</f>
        <v>0</v>
      </c>
      <c r="AM545" s="843"/>
      <c r="AN545" s="914" t="s">
        <v>12</v>
      </c>
      <c r="AO545" s="914"/>
      <c r="AP545" s="843">
        <v>14</v>
      </c>
      <c r="AQ545" s="843"/>
      <c r="AR545" s="914" t="s">
        <v>13</v>
      </c>
      <c r="AS545" s="917"/>
    </row>
    <row r="546" spans="2:45"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44</v>
      </c>
      <c r="C549" s="891"/>
      <c r="D549" s="891"/>
      <c r="E549" s="891"/>
      <c r="F549" s="891"/>
      <c r="G549" s="891"/>
      <c r="H549" s="891"/>
      <c r="I549" s="892"/>
      <c r="J549" s="890" t="s">
        <v>14</v>
      </c>
      <c r="K549" s="891"/>
      <c r="L549" s="891"/>
      <c r="M549" s="891"/>
      <c r="N549" s="899"/>
      <c r="O549" s="902" t="s">
        <v>45</v>
      </c>
      <c r="P549" s="891"/>
      <c r="Q549" s="891"/>
      <c r="R549" s="891"/>
      <c r="S549" s="891"/>
      <c r="T549" s="891"/>
      <c r="U549" s="892"/>
      <c r="V549" s="730" t="s">
        <v>876</v>
      </c>
      <c r="W549" s="731"/>
      <c r="X549" s="731"/>
      <c r="Y549" s="905" t="s">
        <v>877</v>
      </c>
      <c r="Z549" s="905"/>
      <c r="AA549" s="905"/>
      <c r="AB549" s="905"/>
      <c r="AC549" s="905"/>
      <c r="AD549" s="905"/>
      <c r="AE549" s="905"/>
      <c r="AF549" s="905"/>
      <c r="AG549" s="905"/>
      <c r="AH549" s="905"/>
      <c r="AI549" s="731"/>
      <c r="AJ549" s="731"/>
      <c r="AK549" s="732"/>
      <c r="AL549" s="1034" t="s">
        <v>836</v>
      </c>
      <c r="AM549" s="1034"/>
      <c r="AN549" s="906" t="s">
        <v>878</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15</v>
      </c>
      <c r="W550" s="853"/>
      <c r="X550" s="853"/>
      <c r="Y550" s="854"/>
      <c r="Z550" s="858" t="s">
        <v>24</v>
      </c>
      <c r="AA550" s="859"/>
      <c r="AB550" s="859"/>
      <c r="AC550" s="860"/>
      <c r="AD550" s="864" t="s">
        <v>25</v>
      </c>
      <c r="AE550" s="865"/>
      <c r="AF550" s="865"/>
      <c r="AG550" s="866"/>
      <c r="AH550" s="1098" t="s">
        <v>174</v>
      </c>
      <c r="AI550" s="914"/>
      <c r="AJ550" s="914"/>
      <c r="AK550" s="917"/>
      <c r="AL550" s="1035" t="s">
        <v>46</v>
      </c>
      <c r="AM550" s="1035"/>
      <c r="AN550" s="880" t="s">
        <v>27</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5">
        <f>'報告書（事業主控）'!O552</f>
        <v>0</v>
      </c>
      <c r="P552" s="736" t="s">
        <v>39</v>
      </c>
      <c r="Q552" s="735">
        <f>'報告書（事業主控）'!Q552</f>
        <v>0</v>
      </c>
      <c r="R552" s="736" t="s">
        <v>40</v>
      </c>
      <c r="S552" s="735">
        <f>'報告書（事業主控）'!S552</f>
        <v>0</v>
      </c>
      <c r="T552" s="944" t="s">
        <v>41</v>
      </c>
      <c r="U552" s="944"/>
      <c r="V552" s="1071">
        <f>'報告書（事業主控）'!V552</f>
        <v>0</v>
      </c>
      <c r="W552" s="1072"/>
      <c r="X552" s="1072"/>
      <c r="Y552" s="737" t="s">
        <v>16</v>
      </c>
      <c r="Z552" s="743"/>
      <c r="AA552" s="744"/>
      <c r="AB552" s="744"/>
      <c r="AC552" s="737" t="s">
        <v>16</v>
      </c>
      <c r="AD552" s="743"/>
      <c r="AE552" s="744"/>
      <c r="AF552" s="744"/>
      <c r="AG552" s="740" t="s">
        <v>16</v>
      </c>
      <c r="AH552" s="1095">
        <f>'報告書（事業主控）'!AH552</f>
        <v>0</v>
      </c>
      <c r="AI552" s="1096"/>
      <c r="AJ552" s="1096"/>
      <c r="AK552" s="1097"/>
      <c r="AL552" s="743"/>
      <c r="AM552" s="745"/>
      <c r="AN552" s="1068">
        <f>'報告書（事業主控）'!AN552</f>
        <v>0</v>
      </c>
      <c r="AO552" s="1069"/>
      <c r="AP552" s="1069"/>
      <c r="AQ552" s="1069"/>
      <c r="AR552" s="1069"/>
      <c r="AS552" s="740" t="s">
        <v>16</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9" t="s">
        <v>39</v>
      </c>
      <c r="Q553" s="33">
        <f>'報告書（事業主控）'!Q553</f>
        <v>0</v>
      </c>
      <c r="R553" s="689" t="s">
        <v>40</v>
      </c>
      <c r="S553" s="33">
        <f>'報告書（事業主控）'!S553</f>
        <v>0</v>
      </c>
      <c r="T553" s="1090" t="s">
        <v>42</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2"/>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39</v>
      </c>
      <c r="Q554" s="32">
        <f>'報告書（事業主控）'!Q554</f>
        <v>0</v>
      </c>
      <c r="R554" s="11" t="s">
        <v>40</v>
      </c>
      <c r="S554" s="32">
        <f>'報告書（事業主控）'!S554</f>
        <v>0</v>
      </c>
      <c r="T554" s="950" t="s">
        <v>41</v>
      </c>
      <c r="U554" s="950"/>
      <c r="V554" s="1071">
        <f>'報告書（事業主控）'!V554</f>
        <v>0</v>
      </c>
      <c r="W554" s="1072"/>
      <c r="X554" s="1072"/>
      <c r="Y554" s="742"/>
      <c r="Z554" s="743"/>
      <c r="AA554" s="744"/>
      <c r="AB554" s="744"/>
      <c r="AC554" s="742"/>
      <c r="AD554" s="743"/>
      <c r="AE554" s="744"/>
      <c r="AF554" s="744"/>
      <c r="AG554" s="742"/>
      <c r="AH554" s="1068">
        <f>'報告書（事業主控）'!AH554</f>
        <v>0</v>
      </c>
      <c r="AI554" s="1069"/>
      <c r="AJ554" s="1069"/>
      <c r="AK554" s="1070"/>
      <c r="AL554" s="743"/>
      <c r="AM554" s="745"/>
      <c r="AN554" s="1068">
        <f>'報告書（事業主控）'!AN554</f>
        <v>0</v>
      </c>
      <c r="AO554" s="1069"/>
      <c r="AP554" s="1069"/>
      <c r="AQ554" s="1069"/>
      <c r="AR554" s="1069"/>
      <c r="AS554" s="746"/>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9" t="s">
        <v>39</v>
      </c>
      <c r="Q555" s="33">
        <f>'報告書（事業主控）'!Q555</f>
        <v>0</v>
      </c>
      <c r="R555" s="689" t="s">
        <v>40</v>
      </c>
      <c r="S555" s="33">
        <f>'報告書（事業主控）'!S555</f>
        <v>0</v>
      </c>
      <c r="T555" s="1090" t="s">
        <v>42</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2"/>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39</v>
      </c>
      <c r="Q556" s="32">
        <f>'報告書（事業主控）'!Q556</f>
        <v>0</v>
      </c>
      <c r="R556" s="11" t="s">
        <v>40</v>
      </c>
      <c r="S556" s="32">
        <f>'報告書（事業主控）'!S556</f>
        <v>0</v>
      </c>
      <c r="T556" s="950" t="s">
        <v>41</v>
      </c>
      <c r="U556" s="950"/>
      <c r="V556" s="1071">
        <f>'報告書（事業主控）'!V556</f>
        <v>0</v>
      </c>
      <c r="W556" s="1072"/>
      <c r="X556" s="1072"/>
      <c r="Y556" s="742"/>
      <c r="Z556" s="743"/>
      <c r="AA556" s="744"/>
      <c r="AB556" s="744"/>
      <c r="AC556" s="742"/>
      <c r="AD556" s="743"/>
      <c r="AE556" s="744"/>
      <c r="AF556" s="744"/>
      <c r="AG556" s="742"/>
      <c r="AH556" s="1068">
        <f>'報告書（事業主控）'!AH556</f>
        <v>0</v>
      </c>
      <c r="AI556" s="1069"/>
      <c r="AJ556" s="1069"/>
      <c r="AK556" s="1070"/>
      <c r="AL556" s="743"/>
      <c r="AM556" s="745"/>
      <c r="AN556" s="1068">
        <f>'報告書（事業主控）'!AN556</f>
        <v>0</v>
      </c>
      <c r="AO556" s="1069"/>
      <c r="AP556" s="1069"/>
      <c r="AQ556" s="1069"/>
      <c r="AR556" s="1069"/>
      <c r="AS556" s="746"/>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9" t="s">
        <v>39</v>
      </c>
      <c r="Q557" s="33">
        <f>'報告書（事業主控）'!Q557</f>
        <v>0</v>
      </c>
      <c r="R557" s="689" t="s">
        <v>40</v>
      </c>
      <c r="S557" s="33">
        <f>'報告書（事業主控）'!S557</f>
        <v>0</v>
      </c>
      <c r="T557" s="1090" t="s">
        <v>42</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2"/>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39</v>
      </c>
      <c r="Q558" s="32">
        <f>'報告書（事業主控）'!Q558</f>
        <v>0</v>
      </c>
      <c r="R558" s="11" t="s">
        <v>40</v>
      </c>
      <c r="S558" s="32">
        <f>'報告書（事業主控）'!S558</f>
        <v>0</v>
      </c>
      <c r="T558" s="950" t="s">
        <v>41</v>
      </c>
      <c r="U558" s="950"/>
      <c r="V558" s="1071">
        <f>'報告書（事業主控）'!V558</f>
        <v>0</v>
      </c>
      <c r="W558" s="1072"/>
      <c r="X558" s="1072"/>
      <c r="Y558" s="742"/>
      <c r="Z558" s="743"/>
      <c r="AA558" s="744"/>
      <c r="AB558" s="744"/>
      <c r="AC558" s="742"/>
      <c r="AD558" s="743"/>
      <c r="AE558" s="744"/>
      <c r="AF558" s="744"/>
      <c r="AG558" s="742"/>
      <c r="AH558" s="1068">
        <f>'報告書（事業主控）'!AH558</f>
        <v>0</v>
      </c>
      <c r="AI558" s="1069"/>
      <c r="AJ558" s="1069"/>
      <c r="AK558" s="1070"/>
      <c r="AL558" s="743"/>
      <c r="AM558" s="745"/>
      <c r="AN558" s="1068">
        <f>'報告書（事業主控）'!AN558</f>
        <v>0</v>
      </c>
      <c r="AO558" s="1069"/>
      <c r="AP558" s="1069"/>
      <c r="AQ558" s="1069"/>
      <c r="AR558" s="1069"/>
      <c r="AS558" s="746"/>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9" t="s">
        <v>39</v>
      </c>
      <c r="Q559" s="33">
        <f>'報告書（事業主控）'!Q559</f>
        <v>0</v>
      </c>
      <c r="R559" s="689" t="s">
        <v>40</v>
      </c>
      <c r="S559" s="33">
        <f>'報告書（事業主控）'!S559</f>
        <v>0</v>
      </c>
      <c r="T559" s="1090" t="s">
        <v>42</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2"/>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39</v>
      </c>
      <c r="Q560" s="32">
        <f>'報告書（事業主控）'!Q560</f>
        <v>0</v>
      </c>
      <c r="R560" s="11" t="s">
        <v>40</v>
      </c>
      <c r="S560" s="32">
        <f>'報告書（事業主控）'!S560</f>
        <v>0</v>
      </c>
      <c r="T560" s="950" t="s">
        <v>41</v>
      </c>
      <c r="U560" s="950"/>
      <c r="V560" s="1071">
        <f>'報告書（事業主控）'!V560</f>
        <v>0</v>
      </c>
      <c r="W560" s="1072"/>
      <c r="X560" s="1072"/>
      <c r="Y560" s="742"/>
      <c r="Z560" s="743"/>
      <c r="AA560" s="744"/>
      <c r="AB560" s="744"/>
      <c r="AC560" s="742"/>
      <c r="AD560" s="743"/>
      <c r="AE560" s="744"/>
      <c r="AF560" s="744"/>
      <c r="AG560" s="742"/>
      <c r="AH560" s="1068">
        <f>'報告書（事業主控）'!AH560</f>
        <v>0</v>
      </c>
      <c r="AI560" s="1069"/>
      <c r="AJ560" s="1069"/>
      <c r="AK560" s="1070"/>
      <c r="AL560" s="743"/>
      <c r="AM560" s="745"/>
      <c r="AN560" s="1068">
        <f>'報告書（事業主控）'!AN560</f>
        <v>0</v>
      </c>
      <c r="AO560" s="1069"/>
      <c r="AP560" s="1069"/>
      <c r="AQ560" s="1069"/>
      <c r="AR560" s="1069"/>
      <c r="AS560" s="746"/>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9" t="s">
        <v>39</v>
      </c>
      <c r="Q561" s="33">
        <f>'報告書（事業主控）'!Q561</f>
        <v>0</v>
      </c>
      <c r="R561" s="689" t="s">
        <v>40</v>
      </c>
      <c r="S561" s="33">
        <f>'報告書（事業主控）'!S561</f>
        <v>0</v>
      </c>
      <c r="T561" s="1090" t="s">
        <v>42</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2"/>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39</v>
      </c>
      <c r="Q562" s="32">
        <f>'報告書（事業主控）'!Q562</f>
        <v>0</v>
      </c>
      <c r="R562" s="11" t="s">
        <v>40</v>
      </c>
      <c r="S562" s="32">
        <f>'報告書（事業主控）'!S562</f>
        <v>0</v>
      </c>
      <c r="T562" s="950" t="s">
        <v>41</v>
      </c>
      <c r="U562" s="950"/>
      <c r="V562" s="1071">
        <f>'報告書（事業主控）'!V562</f>
        <v>0</v>
      </c>
      <c r="W562" s="1072"/>
      <c r="X562" s="1072"/>
      <c r="Y562" s="742"/>
      <c r="Z562" s="743"/>
      <c r="AA562" s="744"/>
      <c r="AB562" s="744"/>
      <c r="AC562" s="742"/>
      <c r="AD562" s="743"/>
      <c r="AE562" s="744"/>
      <c r="AF562" s="744"/>
      <c r="AG562" s="742"/>
      <c r="AH562" s="1068">
        <f>'報告書（事業主控）'!AH562</f>
        <v>0</v>
      </c>
      <c r="AI562" s="1069"/>
      <c r="AJ562" s="1069"/>
      <c r="AK562" s="1070"/>
      <c r="AL562" s="743"/>
      <c r="AM562" s="745"/>
      <c r="AN562" s="1068">
        <f>'報告書（事業主控）'!AN562</f>
        <v>0</v>
      </c>
      <c r="AO562" s="1069"/>
      <c r="AP562" s="1069"/>
      <c r="AQ562" s="1069"/>
      <c r="AR562" s="1069"/>
      <c r="AS562" s="746"/>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9" t="s">
        <v>39</v>
      </c>
      <c r="Q563" s="33">
        <f>'報告書（事業主控）'!Q563</f>
        <v>0</v>
      </c>
      <c r="R563" s="689" t="s">
        <v>40</v>
      </c>
      <c r="S563" s="33">
        <f>'報告書（事業主控）'!S563</f>
        <v>0</v>
      </c>
      <c r="T563" s="1090" t="s">
        <v>42</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2"/>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39</v>
      </c>
      <c r="Q564" s="32">
        <f>'報告書（事業主控）'!Q564</f>
        <v>0</v>
      </c>
      <c r="R564" s="11" t="s">
        <v>40</v>
      </c>
      <c r="S564" s="32">
        <f>'報告書（事業主控）'!S564</f>
        <v>0</v>
      </c>
      <c r="T564" s="950" t="s">
        <v>41</v>
      </c>
      <c r="U564" s="950"/>
      <c r="V564" s="1071">
        <f>'報告書（事業主控）'!V564</f>
        <v>0</v>
      </c>
      <c r="W564" s="1072"/>
      <c r="X564" s="1072"/>
      <c r="Y564" s="742"/>
      <c r="Z564" s="743"/>
      <c r="AA564" s="744"/>
      <c r="AB564" s="744"/>
      <c r="AC564" s="742"/>
      <c r="AD564" s="743"/>
      <c r="AE564" s="744"/>
      <c r="AF564" s="744"/>
      <c r="AG564" s="742"/>
      <c r="AH564" s="1068">
        <f>'報告書（事業主控）'!AH564</f>
        <v>0</v>
      </c>
      <c r="AI564" s="1069"/>
      <c r="AJ564" s="1069"/>
      <c r="AK564" s="1070"/>
      <c r="AL564" s="743"/>
      <c r="AM564" s="745"/>
      <c r="AN564" s="1068">
        <f>'報告書（事業主控）'!AN564</f>
        <v>0</v>
      </c>
      <c r="AO564" s="1069"/>
      <c r="AP564" s="1069"/>
      <c r="AQ564" s="1069"/>
      <c r="AR564" s="1069"/>
      <c r="AS564" s="746"/>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9" t="s">
        <v>39</v>
      </c>
      <c r="Q565" s="33">
        <f>'報告書（事業主控）'!Q565</f>
        <v>0</v>
      </c>
      <c r="R565" s="689" t="s">
        <v>40</v>
      </c>
      <c r="S565" s="33">
        <f>'報告書（事業主控）'!S565</f>
        <v>0</v>
      </c>
      <c r="T565" s="1090" t="s">
        <v>42</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2"/>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39</v>
      </c>
      <c r="Q566" s="32">
        <f>'報告書（事業主控）'!Q566</f>
        <v>0</v>
      </c>
      <c r="R566" s="11" t="s">
        <v>40</v>
      </c>
      <c r="S566" s="32">
        <f>'報告書（事業主控）'!S566</f>
        <v>0</v>
      </c>
      <c r="T566" s="950" t="s">
        <v>41</v>
      </c>
      <c r="U566" s="950"/>
      <c r="V566" s="1071">
        <f>'報告書（事業主控）'!V566</f>
        <v>0</v>
      </c>
      <c r="W566" s="1072"/>
      <c r="X566" s="1072"/>
      <c r="Y566" s="742"/>
      <c r="Z566" s="743"/>
      <c r="AA566" s="744"/>
      <c r="AB566" s="744"/>
      <c r="AC566" s="742"/>
      <c r="AD566" s="743"/>
      <c r="AE566" s="744"/>
      <c r="AF566" s="744"/>
      <c r="AG566" s="742"/>
      <c r="AH566" s="1068">
        <f>'報告書（事業主控）'!AH566</f>
        <v>0</v>
      </c>
      <c r="AI566" s="1069"/>
      <c r="AJ566" s="1069"/>
      <c r="AK566" s="1070"/>
      <c r="AL566" s="743"/>
      <c r="AM566" s="745"/>
      <c r="AN566" s="1068">
        <f>'報告書（事業主控）'!AN566</f>
        <v>0</v>
      </c>
      <c r="AO566" s="1069"/>
      <c r="AP566" s="1069"/>
      <c r="AQ566" s="1069"/>
      <c r="AR566" s="1069"/>
      <c r="AS566" s="746"/>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9" t="s">
        <v>39</v>
      </c>
      <c r="Q567" s="33">
        <f>'報告書（事業主控）'!Q567</f>
        <v>0</v>
      </c>
      <c r="R567" s="689" t="s">
        <v>40</v>
      </c>
      <c r="S567" s="33">
        <f>'報告書（事業主控）'!S567</f>
        <v>0</v>
      </c>
      <c r="T567" s="1090" t="s">
        <v>42</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2"/>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39</v>
      </c>
      <c r="Q568" s="32">
        <f>'報告書（事業主控）'!Q568</f>
        <v>0</v>
      </c>
      <c r="R568" s="11" t="s">
        <v>40</v>
      </c>
      <c r="S568" s="32">
        <f>'報告書（事業主控）'!S568</f>
        <v>0</v>
      </c>
      <c r="T568" s="950" t="s">
        <v>41</v>
      </c>
      <c r="U568" s="950"/>
      <c r="V568" s="1071">
        <f>'報告書（事業主控）'!V568</f>
        <v>0</v>
      </c>
      <c r="W568" s="1072"/>
      <c r="X568" s="1072"/>
      <c r="Y568" s="742"/>
      <c r="Z568" s="743"/>
      <c r="AA568" s="744"/>
      <c r="AB568" s="744"/>
      <c r="AC568" s="742"/>
      <c r="AD568" s="743"/>
      <c r="AE568" s="744"/>
      <c r="AF568" s="744"/>
      <c r="AG568" s="742"/>
      <c r="AH568" s="1068">
        <f>'報告書（事業主控）'!AH568</f>
        <v>0</v>
      </c>
      <c r="AI568" s="1069"/>
      <c r="AJ568" s="1069"/>
      <c r="AK568" s="1070"/>
      <c r="AL568" s="743"/>
      <c r="AM568" s="745"/>
      <c r="AN568" s="1068">
        <f>'報告書（事業主控）'!AN568</f>
        <v>0</v>
      </c>
      <c r="AO568" s="1069"/>
      <c r="AP568" s="1069"/>
      <c r="AQ568" s="1069"/>
      <c r="AR568" s="1069"/>
      <c r="AS568" s="746"/>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9" t="s">
        <v>39</v>
      </c>
      <c r="Q569" s="33">
        <f>'報告書（事業主控）'!Q569</f>
        <v>0</v>
      </c>
      <c r="R569" s="689" t="s">
        <v>40</v>
      </c>
      <c r="S569" s="33">
        <f>'報告書（事業主控）'!S569</f>
        <v>0</v>
      </c>
      <c r="T569" s="1090" t="s">
        <v>42</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2"/>
    </row>
    <row r="570" spans="2:45" ht="18" customHeight="1">
      <c r="B570" s="839" t="s">
        <v>161</v>
      </c>
      <c r="C570" s="956"/>
      <c r="D570" s="956"/>
      <c r="E570" s="957"/>
      <c r="F570" s="1073">
        <f>'報告書（事業主控）'!F570</f>
        <v>0</v>
      </c>
      <c r="G570" s="1074"/>
      <c r="H570" s="1074"/>
      <c r="I570" s="1074"/>
      <c r="J570" s="1074"/>
      <c r="K570" s="1074"/>
      <c r="L570" s="1074"/>
      <c r="M570" s="1074"/>
      <c r="N570" s="1075"/>
      <c r="O570" s="839" t="s">
        <v>571</v>
      </c>
      <c r="P570" s="956"/>
      <c r="Q570" s="956"/>
      <c r="R570" s="956"/>
      <c r="S570" s="956"/>
      <c r="T570" s="956"/>
      <c r="U570" s="957"/>
      <c r="V570" s="1068">
        <f>'報告書（事業主控）'!V570</f>
        <v>0</v>
      </c>
      <c r="W570" s="1069"/>
      <c r="X570" s="1069"/>
      <c r="Y570" s="1070"/>
      <c r="Z570" s="743"/>
      <c r="AA570" s="744"/>
      <c r="AB570" s="744"/>
      <c r="AC570" s="742"/>
      <c r="AD570" s="743"/>
      <c r="AE570" s="744"/>
      <c r="AF570" s="744"/>
      <c r="AG570" s="742"/>
      <c r="AH570" s="1068">
        <f>'報告書（事業主控）'!AH570</f>
        <v>0</v>
      </c>
      <c r="AI570" s="1069"/>
      <c r="AJ570" s="1069"/>
      <c r="AK570" s="1070"/>
      <c r="AL570" s="743"/>
      <c r="AM570" s="745"/>
      <c r="AN570" s="1068">
        <f>'報告書（事業主控）'!AN570</f>
        <v>0</v>
      </c>
      <c r="AO570" s="1069"/>
      <c r="AP570" s="1069"/>
      <c r="AQ570" s="1069"/>
      <c r="AR570" s="1069"/>
      <c r="AS570" s="746"/>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7"/>
      <c r="AM571" s="748"/>
      <c r="AN571" s="951">
        <f>'報告書（事業主控）'!AN571</f>
        <v>0</v>
      </c>
      <c r="AO571" s="954"/>
      <c r="AP571" s="954"/>
      <c r="AQ571" s="954"/>
      <c r="AR571" s="954"/>
      <c r="AS571" s="749"/>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91"/>
      <c r="AM572" s="692"/>
      <c r="AN572" s="1061">
        <f>'報告書（事業主控）'!AN572</f>
        <v>0</v>
      </c>
      <c r="AO572" s="1062"/>
      <c r="AP572" s="1062"/>
      <c r="AQ572" s="1062"/>
      <c r="AR572" s="1062"/>
      <c r="AS572" s="692"/>
    </row>
    <row r="573" spans="2:45" ht="18" customHeight="1">
      <c r="AN573" s="1060">
        <f>'報告書（事業主控）'!AN573:AR573</f>
        <v>0</v>
      </c>
      <c r="AO573" s="1060"/>
      <c r="AP573" s="1060"/>
      <c r="AQ573" s="1060"/>
      <c r="AR573" s="106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43</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740</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8"/>
      <c r="AO584" s="728"/>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10</v>
      </c>
      <c r="C586" s="836"/>
      <c r="D586" s="836"/>
      <c r="E586" s="836"/>
      <c r="F586" s="836"/>
      <c r="G586" s="836"/>
      <c r="H586" s="836"/>
      <c r="I586" s="836"/>
      <c r="J586" s="840" t="s">
        <v>18</v>
      </c>
      <c r="K586" s="840"/>
      <c r="L586" s="729" t="s">
        <v>11</v>
      </c>
      <c r="M586" s="840" t="s">
        <v>19</v>
      </c>
      <c r="N586" s="840"/>
      <c r="O586" s="841" t="s">
        <v>20</v>
      </c>
      <c r="P586" s="840"/>
      <c r="Q586" s="840"/>
      <c r="R586" s="840"/>
      <c r="S586" s="840"/>
      <c r="T586" s="840"/>
      <c r="U586" s="840" t="s">
        <v>21</v>
      </c>
      <c r="V586" s="840"/>
      <c r="W586" s="840"/>
      <c r="AD586" s="11"/>
      <c r="AE586" s="11"/>
      <c r="AF586" s="11"/>
      <c r="AG586" s="11"/>
      <c r="AH586" s="11"/>
      <c r="AI586" s="11"/>
      <c r="AJ586" s="11"/>
      <c r="AL586" s="981">
        <f>$AL$9</f>
        <v>0</v>
      </c>
      <c r="AM586" s="843"/>
      <c r="AN586" s="914" t="s">
        <v>12</v>
      </c>
      <c r="AO586" s="914"/>
      <c r="AP586" s="843">
        <v>15</v>
      </c>
      <c r="AQ586" s="843"/>
      <c r="AR586" s="914" t="s">
        <v>13</v>
      </c>
      <c r="AS586" s="917"/>
    </row>
    <row r="587" spans="2:4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44</v>
      </c>
      <c r="C590" s="891"/>
      <c r="D590" s="891"/>
      <c r="E590" s="891"/>
      <c r="F590" s="891"/>
      <c r="G590" s="891"/>
      <c r="H590" s="891"/>
      <c r="I590" s="892"/>
      <c r="J590" s="890" t="s">
        <v>14</v>
      </c>
      <c r="K590" s="891"/>
      <c r="L590" s="891"/>
      <c r="M590" s="891"/>
      <c r="N590" s="899"/>
      <c r="O590" s="902" t="s">
        <v>45</v>
      </c>
      <c r="P590" s="891"/>
      <c r="Q590" s="891"/>
      <c r="R590" s="891"/>
      <c r="S590" s="891"/>
      <c r="T590" s="891"/>
      <c r="U590" s="892"/>
      <c r="V590" s="730" t="s">
        <v>38</v>
      </c>
      <c r="W590" s="731"/>
      <c r="X590" s="731"/>
      <c r="Y590" s="905" t="s">
        <v>570</v>
      </c>
      <c r="Z590" s="905"/>
      <c r="AA590" s="905"/>
      <c r="AB590" s="905"/>
      <c r="AC590" s="905"/>
      <c r="AD590" s="905"/>
      <c r="AE590" s="905"/>
      <c r="AF590" s="905"/>
      <c r="AG590" s="905"/>
      <c r="AH590" s="905"/>
      <c r="AI590" s="731"/>
      <c r="AJ590" s="731"/>
      <c r="AK590" s="732"/>
      <c r="AL590" s="1034" t="s">
        <v>886</v>
      </c>
      <c r="AM590" s="1034"/>
      <c r="AN590" s="906" t="s">
        <v>829</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15</v>
      </c>
      <c r="W591" s="853"/>
      <c r="X591" s="853"/>
      <c r="Y591" s="854"/>
      <c r="Z591" s="858" t="s">
        <v>24</v>
      </c>
      <c r="AA591" s="859"/>
      <c r="AB591" s="859"/>
      <c r="AC591" s="860"/>
      <c r="AD591" s="864" t="s">
        <v>25</v>
      </c>
      <c r="AE591" s="865"/>
      <c r="AF591" s="865"/>
      <c r="AG591" s="866"/>
      <c r="AH591" s="1098" t="s">
        <v>174</v>
      </c>
      <c r="AI591" s="914"/>
      <c r="AJ591" s="914"/>
      <c r="AK591" s="917"/>
      <c r="AL591" s="1035" t="s">
        <v>46</v>
      </c>
      <c r="AM591" s="1035"/>
      <c r="AN591" s="880" t="s">
        <v>27</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5">
        <f>'報告書（事業主控）'!O593</f>
        <v>0</v>
      </c>
      <c r="P593" s="736" t="s">
        <v>39</v>
      </c>
      <c r="Q593" s="735">
        <f>'報告書（事業主控）'!Q593</f>
        <v>0</v>
      </c>
      <c r="R593" s="736" t="s">
        <v>40</v>
      </c>
      <c r="S593" s="735">
        <f>'報告書（事業主控）'!S593</f>
        <v>0</v>
      </c>
      <c r="T593" s="944" t="s">
        <v>41</v>
      </c>
      <c r="U593" s="944"/>
      <c r="V593" s="1071">
        <f>'報告書（事業主控）'!V593</f>
        <v>0</v>
      </c>
      <c r="W593" s="1072"/>
      <c r="X593" s="1072"/>
      <c r="Y593" s="737" t="s">
        <v>16</v>
      </c>
      <c r="Z593" s="743"/>
      <c r="AA593" s="744"/>
      <c r="AB593" s="744"/>
      <c r="AC593" s="737" t="s">
        <v>16</v>
      </c>
      <c r="AD593" s="743"/>
      <c r="AE593" s="744"/>
      <c r="AF593" s="744"/>
      <c r="AG593" s="740" t="s">
        <v>16</v>
      </c>
      <c r="AH593" s="1095">
        <f>'報告書（事業主控）'!AH593</f>
        <v>0</v>
      </c>
      <c r="AI593" s="1096"/>
      <c r="AJ593" s="1096"/>
      <c r="AK593" s="1097"/>
      <c r="AL593" s="743"/>
      <c r="AM593" s="745"/>
      <c r="AN593" s="1068">
        <f>'報告書（事業主控）'!AN593</f>
        <v>0</v>
      </c>
      <c r="AO593" s="1069"/>
      <c r="AP593" s="1069"/>
      <c r="AQ593" s="1069"/>
      <c r="AR593" s="1069"/>
      <c r="AS593" s="740" t="s">
        <v>16</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9" t="s">
        <v>39</v>
      </c>
      <c r="Q594" s="33">
        <f>'報告書（事業主控）'!Q594</f>
        <v>0</v>
      </c>
      <c r="R594" s="689" t="s">
        <v>40</v>
      </c>
      <c r="S594" s="33">
        <f>'報告書（事業主控）'!S594</f>
        <v>0</v>
      </c>
      <c r="T594" s="1090" t="s">
        <v>42</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2"/>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39</v>
      </c>
      <c r="Q595" s="32">
        <f>'報告書（事業主控）'!Q595</f>
        <v>0</v>
      </c>
      <c r="R595" s="11" t="s">
        <v>40</v>
      </c>
      <c r="S595" s="32">
        <f>'報告書（事業主控）'!S595</f>
        <v>0</v>
      </c>
      <c r="T595" s="950" t="s">
        <v>41</v>
      </c>
      <c r="U595" s="950"/>
      <c r="V595" s="1071">
        <f>'報告書（事業主控）'!V595</f>
        <v>0</v>
      </c>
      <c r="W595" s="1072"/>
      <c r="X595" s="1072"/>
      <c r="Y595" s="742"/>
      <c r="Z595" s="743"/>
      <c r="AA595" s="744"/>
      <c r="AB595" s="744"/>
      <c r="AC595" s="742"/>
      <c r="AD595" s="743"/>
      <c r="AE595" s="744"/>
      <c r="AF595" s="744"/>
      <c r="AG595" s="742"/>
      <c r="AH595" s="1068">
        <f>'報告書（事業主控）'!AH595</f>
        <v>0</v>
      </c>
      <c r="AI595" s="1069"/>
      <c r="AJ595" s="1069"/>
      <c r="AK595" s="1070"/>
      <c r="AL595" s="743"/>
      <c r="AM595" s="745"/>
      <c r="AN595" s="1068">
        <f>'報告書（事業主控）'!AN595</f>
        <v>0</v>
      </c>
      <c r="AO595" s="1069"/>
      <c r="AP595" s="1069"/>
      <c r="AQ595" s="1069"/>
      <c r="AR595" s="1069"/>
      <c r="AS595" s="746"/>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9" t="s">
        <v>39</v>
      </c>
      <c r="Q596" s="33">
        <f>'報告書（事業主控）'!Q596</f>
        <v>0</v>
      </c>
      <c r="R596" s="689" t="s">
        <v>40</v>
      </c>
      <c r="S596" s="33">
        <f>'報告書（事業主控）'!S596</f>
        <v>0</v>
      </c>
      <c r="T596" s="1090" t="s">
        <v>42</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2"/>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39</v>
      </c>
      <c r="Q597" s="32">
        <f>'報告書（事業主控）'!Q597</f>
        <v>0</v>
      </c>
      <c r="R597" s="11" t="s">
        <v>40</v>
      </c>
      <c r="S597" s="32">
        <f>'報告書（事業主控）'!S597</f>
        <v>0</v>
      </c>
      <c r="T597" s="950" t="s">
        <v>41</v>
      </c>
      <c r="U597" s="950"/>
      <c r="V597" s="1071">
        <f>'報告書（事業主控）'!V597</f>
        <v>0</v>
      </c>
      <c r="W597" s="1072"/>
      <c r="X597" s="1072"/>
      <c r="Y597" s="742"/>
      <c r="Z597" s="743"/>
      <c r="AA597" s="744"/>
      <c r="AB597" s="744"/>
      <c r="AC597" s="742"/>
      <c r="AD597" s="743"/>
      <c r="AE597" s="744"/>
      <c r="AF597" s="744"/>
      <c r="AG597" s="742"/>
      <c r="AH597" s="1068">
        <f>'報告書（事業主控）'!AH597</f>
        <v>0</v>
      </c>
      <c r="AI597" s="1069"/>
      <c r="AJ597" s="1069"/>
      <c r="AK597" s="1070"/>
      <c r="AL597" s="743"/>
      <c r="AM597" s="745"/>
      <c r="AN597" s="1068">
        <f>'報告書（事業主控）'!AN597</f>
        <v>0</v>
      </c>
      <c r="AO597" s="1069"/>
      <c r="AP597" s="1069"/>
      <c r="AQ597" s="1069"/>
      <c r="AR597" s="1069"/>
      <c r="AS597" s="746"/>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9" t="s">
        <v>39</v>
      </c>
      <c r="Q598" s="33">
        <f>'報告書（事業主控）'!Q598</f>
        <v>0</v>
      </c>
      <c r="R598" s="689" t="s">
        <v>40</v>
      </c>
      <c r="S598" s="33">
        <f>'報告書（事業主控）'!S598</f>
        <v>0</v>
      </c>
      <c r="T598" s="1090" t="s">
        <v>42</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2"/>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39</v>
      </c>
      <c r="Q599" s="32">
        <f>'報告書（事業主控）'!Q599</f>
        <v>0</v>
      </c>
      <c r="R599" s="11" t="s">
        <v>40</v>
      </c>
      <c r="S599" s="32">
        <f>'報告書（事業主控）'!S599</f>
        <v>0</v>
      </c>
      <c r="T599" s="950" t="s">
        <v>41</v>
      </c>
      <c r="U599" s="950"/>
      <c r="V599" s="1071">
        <f>'報告書（事業主控）'!V599</f>
        <v>0</v>
      </c>
      <c r="W599" s="1072"/>
      <c r="X599" s="1072"/>
      <c r="Y599" s="742"/>
      <c r="Z599" s="743"/>
      <c r="AA599" s="744"/>
      <c r="AB599" s="744"/>
      <c r="AC599" s="742"/>
      <c r="AD599" s="743"/>
      <c r="AE599" s="744"/>
      <c r="AF599" s="744"/>
      <c r="AG599" s="742"/>
      <c r="AH599" s="1068">
        <f>'報告書（事業主控）'!AH599</f>
        <v>0</v>
      </c>
      <c r="AI599" s="1069"/>
      <c r="AJ599" s="1069"/>
      <c r="AK599" s="1070"/>
      <c r="AL599" s="743"/>
      <c r="AM599" s="745"/>
      <c r="AN599" s="1068">
        <f>'報告書（事業主控）'!AN599</f>
        <v>0</v>
      </c>
      <c r="AO599" s="1069"/>
      <c r="AP599" s="1069"/>
      <c r="AQ599" s="1069"/>
      <c r="AR599" s="1069"/>
      <c r="AS599" s="746"/>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9" t="s">
        <v>39</v>
      </c>
      <c r="Q600" s="33">
        <f>'報告書（事業主控）'!Q600</f>
        <v>0</v>
      </c>
      <c r="R600" s="689" t="s">
        <v>40</v>
      </c>
      <c r="S600" s="33">
        <f>'報告書（事業主控）'!S600</f>
        <v>0</v>
      </c>
      <c r="T600" s="1090" t="s">
        <v>42</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2"/>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39</v>
      </c>
      <c r="Q601" s="32">
        <f>'報告書（事業主控）'!Q601</f>
        <v>0</v>
      </c>
      <c r="R601" s="11" t="s">
        <v>40</v>
      </c>
      <c r="S601" s="32">
        <f>'報告書（事業主控）'!S601</f>
        <v>0</v>
      </c>
      <c r="T601" s="950" t="s">
        <v>41</v>
      </c>
      <c r="U601" s="950"/>
      <c r="V601" s="1071">
        <f>'報告書（事業主控）'!V601</f>
        <v>0</v>
      </c>
      <c r="W601" s="1072"/>
      <c r="X601" s="1072"/>
      <c r="Y601" s="742"/>
      <c r="Z601" s="743"/>
      <c r="AA601" s="744"/>
      <c r="AB601" s="744"/>
      <c r="AC601" s="742"/>
      <c r="AD601" s="743"/>
      <c r="AE601" s="744"/>
      <c r="AF601" s="744"/>
      <c r="AG601" s="742"/>
      <c r="AH601" s="1068">
        <f>'報告書（事業主控）'!AH601</f>
        <v>0</v>
      </c>
      <c r="AI601" s="1069"/>
      <c r="AJ601" s="1069"/>
      <c r="AK601" s="1070"/>
      <c r="AL601" s="743"/>
      <c r="AM601" s="745"/>
      <c r="AN601" s="1068">
        <f>'報告書（事業主控）'!AN601</f>
        <v>0</v>
      </c>
      <c r="AO601" s="1069"/>
      <c r="AP601" s="1069"/>
      <c r="AQ601" s="1069"/>
      <c r="AR601" s="1069"/>
      <c r="AS601" s="746"/>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9" t="s">
        <v>39</v>
      </c>
      <c r="Q602" s="33">
        <f>'報告書（事業主控）'!Q602</f>
        <v>0</v>
      </c>
      <c r="R602" s="689" t="s">
        <v>40</v>
      </c>
      <c r="S602" s="33">
        <f>'報告書（事業主控）'!S602</f>
        <v>0</v>
      </c>
      <c r="T602" s="1090" t="s">
        <v>42</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2"/>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39</v>
      </c>
      <c r="Q603" s="32">
        <f>'報告書（事業主控）'!Q603</f>
        <v>0</v>
      </c>
      <c r="R603" s="11" t="s">
        <v>40</v>
      </c>
      <c r="S603" s="32">
        <f>'報告書（事業主控）'!S603</f>
        <v>0</v>
      </c>
      <c r="T603" s="950" t="s">
        <v>41</v>
      </c>
      <c r="U603" s="950"/>
      <c r="V603" s="1071">
        <f>'報告書（事業主控）'!V603</f>
        <v>0</v>
      </c>
      <c r="W603" s="1072"/>
      <c r="X603" s="1072"/>
      <c r="Y603" s="742"/>
      <c r="Z603" s="743"/>
      <c r="AA603" s="744"/>
      <c r="AB603" s="744"/>
      <c r="AC603" s="742"/>
      <c r="AD603" s="743"/>
      <c r="AE603" s="744"/>
      <c r="AF603" s="744"/>
      <c r="AG603" s="742"/>
      <c r="AH603" s="1068">
        <f>'報告書（事業主控）'!AH603</f>
        <v>0</v>
      </c>
      <c r="AI603" s="1069"/>
      <c r="AJ603" s="1069"/>
      <c r="AK603" s="1070"/>
      <c r="AL603" s="743"/>
      <c r="AM603" s="745"/>
      <c r="AN603" s="1068">
        <f>'報告書（事業主控）'!AN603</f>
        <v>0</v>
      </c>
      <c r="AO603" s="1069"/>
      <c r="AP603" s="1069"/>
      <c r="AQ603" s="1069"/>
      <c r="AR603" s="1069"/>
      <c r="AS603" s="746"/>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9" t="s">
        <v>39</v>
      </c>
      <c r="Q604" s="33">
        <f>'報告書（事業主控）'!Q604</f>
        <v>0</v>
      </c>
      <c r="R604" s="689" t="s">
        <v>40</v>
      </c>
      <c r="S604" s="33">
        <f>'報告書（事業主控）'!S604</f>
        <v>0</v>
      </c>
      <c r="T604" s="1090" t="s">
        <v>42</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2"/>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39</v>
      </c>
      <c r="Q605" s="32">
        <f>'報告書（事業主控）'!Q605</f>
        <v>0</v>
      </c>
      <c r="R605" s="11" t="s">
        <v>40</v>
      </c>
      <c r="S605" s="32">
        <f>'報告書（事業主控）'!S605</f>
        <v>0</v>
      </c>
      <c r="T605" s="950" t="s">
        <v>41</v>
      </c>
      <c r="U605" s="950"/>
      <c r="V605" s="1071">
        <f>'報告書（事業主控）'!V605</f>
        <v>0</v>
      </c>
      <c r="W605" s="1072"/>
      <c r="X605" s="1072"/>
      <c r="Y605" s="742"/>
      <c r="Z605" s="743"/>
      <c r="AA605" s="744"/>
      <c r="AB605" s="744"/>
      <c r="AC605" s="742"/>
      <c r="AD605" s="743"/>
      <c r="AE605" s="744"/>
      <c r="AF605" s="744"/>
      <c r="AG605" s="742"/>
      <c r="AH605" s="1068">
        <f>'報告書（事業主控）'!AH605</f>
        <v>0</v>
      </c>
      <c r="AI605" s="1069"/>
      <c r="AJ605" s="1069"/>
      <c r="AK605" s="1070"/>
      <c r="AL605" s="743"/>
      <c r="AM605" s="745"/>
      <c r="AN605" s="1068">
        <f>'報告書（事業主控）'!AN605</f>
        <v>0</v>
      </c>
      <c r="AO605" s="1069"/>
      <c r="AP605" s="1069"/>
      <c r="AQ605" s="1069"/>
      <c r="AR605" s="1069"/>
      <c r="AS605" s="746"/>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9" t="s">
        <v>39</v>
      </c>
      <c r="Q606" s="33">
        <f>'報告書（事業主控）'!Q606</f>
        <v>0</v>
      </c>
      <c r="R606" s="689" t="s">
        <v>40</v>
      </c>
      <c r="S606" s="33">
        <f>'報告書（事業主控）'!S606</f>
        <v>0</v>
      </c>
      <c r="T606" s="1090" t="s">
        <v>42</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2"/>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39</v>
      </c>
      <c r="Q607" s="32">
        <f>'報告書（事業主控）'!Q607</f>
        <v>0</v>
      </c>
      <c r="R607" s="11" t="s">
        <v>40</v>
      </c>
      <c r="S607" s="32">
        <f>'報告書（事業主控）'!S607</f>
        <v>0</v>
      </c>
      <c r="T607" s="950" t="s">
        <v>41</v>
      </c>
      <c r="U607" s="950"/>
      <c r="V607" s="1071">
        <f>'報告書（事業主控）'!V607</f>
        <v>0</v>
      </c>
      <c r="W607" s="1072"/>
      <c r="X607" s="1072"/>
      <c r="Y607" s="742"/>
      <c r="Z607" s="743"/>
      <c r="AA607" s="744"/>
      <c r="AB607" s="744"/>
      <c r="AC607" s="742"/>
      <c r="AD607" s="743"/>
      <c r="AE607" s="744"/>
      <c r="AF607" s="744"/>
      <c r="AG607" s="742"/>
      <c r="AH607" s="1068">
        <f>'報告書（事業主控）'!AH607</f>
        <v>0</v>
      </c>
      <c r="AI607" s="1069"/>
      <c r="AJ607" s="1069"/>
      <c r="AK607" s="1070"/>
      <c r="AL607" s="743"/>
      <c r="AM607" s="745"/>
      <c r="AN607" s="1068">
        <f>'報告書（事業主控）'!AN607</f>
        <v>0</v>
      </c>
      <c r="AO607" s="1069"/>
      <c r="AP607" s="1069"/>
      <c r="AQ607" s="1069"/>
      <c r="AR607" s="1069"/>
      <c r="AS607" s="746"/>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9" t="s">
        <v>39</v>
      </c>
      <c r="Q608" s="33">
        <f>'報告書（事業主控）'!Q608</f>
        <v>0</v>
      </c>
      <c r="R608" s="689" t="s">
        <v>40</v>
      </c>
      <c r="S608" s="33">
        <f>'報告書（事業主控）'!S608</f>
        <v>0</v>
      </c>
      <c r="T608" s="1090" t="s">
        <v>42</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2"/>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39</v>
      </c>
      <c r="Q609" s="32">
        <f>'報告書（事業主控）'!Q609</f>
        <v>0</v>
      </c>
      <c r="R609" s="11" t="s">
        <v>40</v>
      </c>
      <c r="S609" s="32">
        <f>'報告書（事業主控）'!S609</f>
        <v>0</v>
      </c>
      <c r="T609" s="950" t="s">
        <v>41</v>
      </c>
      <c r="U609" s="950"/>
      <c r="V609" s="1071">
        <f>'報告書（事業主控）'!V609</f>
        <v>0</v>
      </c>
      <c r="W609" s="1072"/>
      <c r="X609" s="1072"/>
      <c r="Y609" s="742"/>
      <c r="Z609" s="743"/>
      <c r="AA609" s="744"/>
      <c r="AB609" s="744"/>
      <c r="AC609" s="742"/>
      <c r="AD609" s="743"/>
      <c r="AE609" s="744"/>
      <c r="AF609" s="744"/>
      <c r="AG609" s="742"/>
      <c r="AH609" s="1068">
        <f>'報告書（事業主控）'!AH609</f>
        <v>0</v>
      </c>
      <c r="AI609" s="1069"/>
      <c r="AJ609" s="1069"/>
      <c r="AK609" s="1070"/>
      <c r="AL609" s="743"/>
      <c r="AM609" s="745"/>
      <c r="AN609" s="1068">
        <f>'報告書（事業主控）'!AN609</f>
        <v>0</v>
      </c>
      <c r="AO609" s="1069"/>
      <c r="AP609" s="1069"/>
      <c r="AQ609" s="1069"/>
      <c r="AR609" s="1069"/>
      <c r="AS609" s="746"/>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9" t="s">
        <v>39</v>
      </c>
      <c r="Q610" s="33">
        <f>'報告書（事業主控）'!Q610</f>
        <v>0</v>
      </c>
      <c r="R610" s="689" t="s">
        <v>40</v>
      </c>
      <c r="S610" s="33">
        <f>'報告書（事業主控）'!S610</f>
        <v>0</v>
      </c>
      <c r="T610" s="1090" t="s">
        <v>42</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2"/>
    </row>
    <row r="611" spans="2:45" ht="18" customHeight="1">
      <c r="B611" s="839" t="s">
        <v>865</v>
      </c>
      <c r="C611" s="956"/>
      <c r="D611" s="956"/>
      <c r="E611" s="957"/>
      <c r="F611" s="1073">
        <f>'報告書（事業主控）'!F611</f>
        <v>0</v>
      </c>
      <c r="G611" s="1074"/>
      <c r="H611" s="1074"/>
      <c r="I611" s="1074"/>
      <c r="J611" s="1074"/>
      <c r="K611" s="1074"/>
      <c r="L611" s="1074"/>
      <c r="M611" s="1074"/>
      <c r="N611" s="1075"/>
      <c r="O611" s="839" t="s">
        <v>866</v>
      </c>
      <c r="P611" s="956"/>
      <c r="Q611" s="956"/>
      <c r="R611" s="956"/>
      <c r="S611" s="956"/>
      <c r="T611" s="956"/>
      <c r="U611" s="957"/>
      <c r="V611" s="1068">
        <f>'報告書（事業主控）'!V611</f>
        <v>0</v>
      </c>
      <c r="W611" s="1069"/>
      <c r="X611" s="1069"/>
      <c r="Y611" s="1070"/>
      <c r="Z611" s="743"/>
      <c r="AA611" s="744"/>
      <c r="AB611" s="744"/>
      <c r="AC611" s="742"/>
      <c r="AD611" s="743"/>
      <c r="AE611" s="744"/>
      <c r="AF611" s="744"/>
      <c r="AG611" s="742"/>
      <c r="AH611" s="1068">
        <f>'報告書（事業主控）'!AH611</f>
        <v>0</v>
      </c>
      <c r="AI611" s="1069"/>
      <c r="AJ611" s="1069"/>
      <c r="AK611" s="1070"/>
      <c r="AL611" s="743"/>
      <c r="AM611" s="745"/>
      <c r="AN611" s="1068">
        <f>'報告書（事業主控）'!AN611</f>
        <v>0</v>
      </c>
      <c r="AO611" s="1069"/>
      <c r="AP611" s="1069"/>
      <c r="AQ611" s="1069"/>
      <c r="AR611" s="1069"/>
      <c r="AS611" s="746"/>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7"/>
      <c r="AM612" s="748"/>
      <c r="AN612" s="951">
        <f>'報告書（事業主控）'!AN612</f>
        <v>0</v>
      </c>
      <c r="AO612" s="954"/>
      <c r="AP612" s="954"/>
      <c r="AQ612" s="954"/>
      <c r="AR612" s="954"/>
      <c r="AS612" s="749"/>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91"/>
      <c r="AM613" s="692"/>
      <c r="AN613" s="1061">
        <f>'報告書（事業主控）'!AN613</f>
        <v>0</v>
      </c>
      <c r="AO613" s="1062"/>
      <c r="AP613" s="1062"/>
      <c r="AQ613" s="1062"/>
      <c r="AR613" s="1062"/>
      <c r="AS613" s="692"/>
    </row>
    <row r="614" spans="2:45" ht="18" customHeight="1">
      <c r="AN614" s="1060">
        <f>'報告書（事業主控）'!AN614:AR614</f>
        <v>0</v>
      </c>
      <c r="AO614" s="1060"/>
      <c r="AP614" s="1060"/>
      <c r="AQ614" s="1060"/>
      <c r="AR614" s="106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43</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740</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8"/>
      <c r="AO625" s="728"/>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10</v>
      </c>
      <c r="C627" s="836"/>
      <c r="D627" s="836"/>
      <c r="E627" s="836"/>
      <c r="F627" s="836"/>
      <c r="G627" s="836"/>
      <c r="H627" s="836"/>
      <c r="I627" s="836"/>
      <c r="J627" s="840" t="s">
        <v>18</v>
      </c>
      <c r="K627" s="840"/>
      <c r="L627" s="729" t="s">
        <v>11</v>
      </c>
      <c r="M627" s="840" t="s">
        <v>19</v>
      </c>
      <c r="N627" s="840"/>
      <c r="O627" s="841" t="s">
        <v>20</v>
      </c>
      <c r="P627" s="840"/>
      <c r="Q627" s="840"/>
      <c r="R627" s="840"/>
      <c r="S627" s="840"/>
      <c r="T627" s="840"/>
      <c r="U627" s="840" t="s">
        <v>21</v>
      </c>
      <c r="V627" s="840"/>
      <c r="W627" s="840"/>
      <c r="AD627" s="11"/>
      <c r="AE627" s="11"/>
      <c r="AF627" s="11"/>
      <c r="AG627" s="11"/>
      <c r="AH627" s="11"/>
      <c r="AI627" s="11"/>
      <c r="AJ627" s="11"/>
      <c r="AL627" s="981">
        <f>$AL$9</f>
        <v>0</v>
      </c>
      <c r="AM627" s="843"/>
      <c r="AN627" s="914" t="s">
        <v>12</v>
      </c>
      <c r="AO627" s="914"/>
      <c r="AP627" s="843">
        <v>16</v>
      </c>
      <c r="AQ627" s="843"/>
      <c r="AR627" s="914" t="s">
        <v>13</v>
      </c>
      <c r="AS627" s="917"/>
    </row>
    <row r="628" spans="2:45"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44</v>
      </c>
      <c r="C631" s="891"/>
      <c r="D631" s="891"/>
      <c r="E631" s="891"/>
      <c r="F631" s="891"/>
      <c r="G631" s="891"/>
      <c r="H631" s="891"/>
      <c r="I631" s="892"/>
      <c r="J631" s="890" t="s">
        <v>14</v>
      </c>
      <c r="K631" s="891"/>
      <c r="L631" s="891"/>
      <c r="M631" s="891"/>
      <c r="N631" s="899"/>
      <c r="O631" s="902" t="s">
        <v>45</v>
      </c>
      <c r="P631" s="891"/>
      <c r="Q631" s="891"/>
      <c r="R631" s="891"/>
      <c r="S631" s="891"/>
      <c r="T631" s="891"/>
      <c r="U631" s="892"/>
      <c r="V631" s="730" t="s">
        <v>876</v>
      </c>
      <c r="W631" s="731"/>
      <c r="X631" s="731"/>
      <c r="Y631" s="905" t="s">
        <v>877</v>
      </c>
      <c r="Z631" s="905"/>
      <c r="AA631" s="905"/>
      <c r="AB631" s="905"/>
      <c r="AC631" s="905"/>
      <c r="AD631" s="905"/>
      <c r="AE631" s="905"/>
      <c r="AF631" s="905"/>
      <c r="AG631" s="905"/>
      <c r="AH631" s="905"/>
      <c r="AI631" s="731"/>
      <c r="AJ631" s="731"/>
      <c r="AK631" s="732"/>
      <c r="AL631" s="1034" t="s">
        <v>836</v>
      </c>
      <c r="AM631" s="1034"/>
      <c r="AN631" s="906" t="s">
        <v>878</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15</v>
      </c>
      <c r="W632" s="853"/>
      <c r="X632" s="853"/>
      <c r="Y632" s="854"/>
      <c r="Z632" s="858" t="s">
        <v>24</v>
      </c>
      <c r="AA632" s="859"/>
      <c r="AB632" s="859"/>
      <c r="AC632" s="860"/>
      <c r="AD632" s="864" t="s">
        <v>25</v>
      </c>
      <c r="AE632" s="865"/>
      <c r="AF632" s="865"/>
      <c r="AG632" s="866"/>
      <c r="AH632" s="1098" t="s">
        <v>174</v>
      </c>
      <c r="AI632" s="914"/>
      <c r="AJ632" s="914"/>
      <c r="AK632" s="917"/>
      <c r="AL632" s="1035" t="s">
        <v>46</v>
      </c>
      <c r="AM632" s="1035"/>
      <c r="AN632" s="880" t="s">
        <v>27</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5">
        <f>'報告書（事業主控）'!O634</f>
        <v>0</v>
      </c>
      <c r="P634" s="736" t="s">
        <v>39</v>
      </c>
      <c r="Q634" s="735">
        <f>'報告書（事業主控）'!Q634</f>
        <v>0</v>
      </c>
      <c r="R634" s="736" t="s">
        <v>40</v>
      </c>
      <c r="S634" s="735">
        <f>'報告書（事業主控）'!S634</f>
        <v>0</v>
      </c>
      <c r="T634" s="944" t="s">
        <v>41</v>
      </c>
      <c r="U634" s="944"/>
      <c r="V634" s="1071">
        <f>'報告書（事業主控）'!V634</f>
        <v>0</v>
      </c>
      <c r="W634" s="1072"/>
      <c r="X634" s="1072"/>
      <c r="Y634" s="737" t="s">
        <v>16</v>
      </c>
      <c r="Z634" s="743"/>
      <c r="AA634" s="744"/>
      <c r="AB634" s="744"/>
      <c r="AC634" s="737" t="s">
        <v>16</v>
      </c>
      <c r="AD634" s="743"/>
      <c r="AE634" s="744"/>
      <c r="AF634" s="744"/>
      <c r="AG634" s="740" t="s">
        <v>16</v>
      </c>
      <c r="AH634" s="1095">
        <f>'報告書（事業主控）'!AH634</f>
        <v>0</v>
      </c>
      <c r="AI634" s="1096"/>
      <c r="AJ634" s="1096"/>
      <c r="AK634" s="1097"/>
      <c r="AL634" s="743"/>
      <c r="AM634" s="745"/>
      <c r="AN634" s="1068">
        <f>'報告書（事業主控）'!AN634</f>
        <v>0</v>
      </c>
      <c r="AO634" s="1069"/>
      <c r="AP634" s="1069"/>
      <c r="AQ634" s="1069"/>
      <c r="AR634" s="1069"/>
      <c r="AS634" s="740" t="s">
        <v>16</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9" t="s">
        <v>39</v>
      </c>
      <c r="Q635" s="33">
        <f>'報告書（事業主控）'!Q635</f>
        <v>0</v>
      </c>
      <c r="R635" s="689" t="s">
        <v>40</v>
      </c>
      <c r="S635" s="33">
        <f>'報告書（事業主控）'!S635</f>
        <v>0</v>
      </c>
      <c r="T635" s="1090" t="s">
        <v>42</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2"/>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39</v>
      </c>
      <c r="Q636" s="32">
        <f>'報告書（事業主控）'!Q636</f>
        <v>0</v>
      </c>
      <c r="R636" s="11" t="s">
        <v>40</v>
      </c>
      <c r="S636" s="32">
        <f>'報告書（事業主控）'!S636</f>
        <v>0</v>
      </c>
      <c r="T636" s="950" t="s">
        <v>41</v>
      </c>
      <c r="U636" s="950"/>
      <c r="V636" s="1071">
        <f>'報告書（事業主控）'!V636</f>
        <v>0</v>
      </c>
      <c r="W636" s="1072"/>
      <c r="X636" s="1072"/>
      <c r="Y636" s="742"/>
      <c r="Z636" s="743"/>
      <c r="AA636" s="744"/>
      <c r="AB636" s="744"/>
      <c r="AC636" s="742"/>
      <c r="AD636" s="743"/>
      <c r="AE636" s="744"/>
      <c r="AF636" s="744"/>
      <c r="AG636" s="742"/>
      <c r="AH636" s="1068">
        <f>'報告書（事業主控）'!AH636</f>
        <v>0</v>
      </c>
      <c r="AI636" s="1069"/>
      <c r="AJ636" s="1069"/>
      <c r="AK636" s="1070"/>
      <c r="AL636" s="743"/>
      <c r="AM636" s="745"/>
      <c r="AN636" s="1068">
        <f>'報告書（事業主控）'!AN636</f>
        <v>0</v>
      </c>
      <c r="AO636" s="1069"/>
      <c r="AP636" s="1069"/>
      <c r="AQ636" s="1069"/>
      <c r="AR636" s="1069"/>
      <c r="AS636" s="746"/>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9" t="s">
        <v>39</v>
      </c>
      <c r="Q637" s="33">
        <f>'報告書（事業主控）'!Q637</f>
        <v>0</v>
      </c>
      <c r="R637" s="689" t="s">
        <v>40</v>
      </c>
      <c r="S637" s="33">
        <f>'報告書（事業主控）'!S637</f>
        <v>0</v>
      </c>
      <c r="T637" s="1090" t="s">
        <v>42</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2"/>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39</v>
      </c>
      <c r="Q638" s="32">
        <f>'報告書（事業主控）'!Q638</f>
        <v>0</v>
      </c>
      <c r="R638" s="11" t="s">
        <v>40</v>
      </c>
      <c r="S638" s="32">
        <f>'報告書（事業主控）'!S638</f>
        <v>0</v>
      </c>
      <c r="T638" s="950" t="s">
        <v>41</v>
      </c>
      <c r="U638" s="950"/>
      <c r="V638" s="1071">
        <f>'報告書（事業主控）'!V638</f>
        <v>0</v>
      </c>
      <c r="W638" s="1072"/>
      <c r="X638" s="1072"/>
      <c r="Y638" s="742"/>
      <c r="Z638" s="743"/>
      <c r="AA638" s="744"/>
      <c r="AB638" s="744"/>
      <c r="AC638" s="742"/>
      <c r="AD638" s="743"/>
      <c r="AE638" s="744"/>
      <c r="AF638" s="744"/>
      <c r="AG638" s="742"/>
      <c r="AH638" s="1068">
        <f>'報告書（事業主控）'!AH638</f>
        <v>0</v>
      </c>
      <c r="AI638" s="1069"/>
      <c r="AJ638" s="1069"/>
      <c r="AK638" s="1070"/>
      <c r="AL638" s="743"/>
      <c r="AM638" s="745"/>
      <c r="AN638" s="1068">
        <f>'報告書（事業主控）'!AN638</f>
        <v>0</v>
      </c>
      <c r="AO638" s="1069"/>
      <c r="AP638" s="1069"/>
      <c r="AQ638" s="1069"/>
      <c r="AR638" s="1069"/>
      <c r="AS638" s="746"/>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9" t="s">
        <v>39</v>
      </c>
      <c r="Q639" s="33">
        <f>'報告書（事業主控）'!Q639</f>
        <v>0</v>
      </c>
      <c r="R639" s="689" t="s">
        <v>40</v>
      </c>
      <c r="S639" s="33">
        <f>'報告書（事業主控）'!S639</f>
        <v>0</v>
      </c>
      <c r="T639" s="1090" t="s">
        <v>42</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2"/>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39</v>
      </c>
      <c r="Q640" s="32">
        <f>'報告書（事業主控）'!Q640</f>
        <v>0</v>
      </c>
      <c r="R640" s="11" t="s">
        <v>40</v>
      </c>
      <c r="S640" s="32">
        <f>'報告書（事業主控）'!S640</f>
        <v>0</v>
      </c>
      <c r="T640" s="950" t="s">
        <v>41</v>
      </c>
      <c r="U640" s="950"/>
      <c r="V640" s="1071">
        <f>'報告書（事業主控）'!V640</f>
        <v>0</v>
      </c>
      <c r="W640" s="1072"/>
      <c r="X640" s="1072"/>
      <c r="Y640" s="742"/>
      <c r="Z640" s="743"/>
      <c r="AA640" s="744"/>
      <c r="AB640" s="744"/>
      <c r="AC640" s="742"/>
      <c r="AD640" s="743"/>
      <c r="AE640" s="744"/>
      <c r="AF640" s="744"/>
      <c r="AG640" s="742"/>
      <c r="AH640" s="1068">
        <f>'報告書（事業主控）'!AH640</f>
        <v>0</v>
      </c>
      <c r="AI640" s="1069"/>
      <c r="AJ640" s="1069"/>
      <c r="AK640" s="1070"/>
      <c r="AL640" s="743"/>
      <c r="AM640" s="745"/>
      <c r="AN640" s="1068">
        <f>'報告書（事業主控）'!AN640</f>
        <v>0</v>
      </c>
      <c r="AO640" s="1069"/>
      <c r="AP640" s="1069"/>
      <c r="AQ640" s="1069"/>
      <c r="AR640" s="1069"/>
      <c r="AS640" s="746"/>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9" t="s">
        <v>39</v>
      </c>
      <c r="Q641" s="33">
        <f>'報告書（事業主控）'!Q641</f>
        <v>0</v>
      </c>
      <c r="R641" s="689" t="s">
        <v>40</v>
      </c>
      <c r="S641" s="33">
        <f>'報告書（事業主控）'!S641</f>
        <v>0</v>
      </c>
      <c r="T641" s="1090" t="s">
        <v>42</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2"/>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39</v>
      </c>
      <c r="Q642" s="32">
        <f>'報告書（事業主控）'!Q642</f>
        <v>0</v>
      </c>
      <c r="R642" s="11" t="s">
        <v>40</v>
      </c>
      <c r="S642" s="32">
        <f>'報告書（事業主控）'!S642</f>
        <v>0</v>
      </c>
      <c r="T642" s="950" t="s">
        <v>41</v>
      </c>
      <c r="U642" s="950"/>
      <c r="V642" s="1071">
        <f>'報告書（事業主控）'!V642</f>
        <v>0</v>
      </c>
      <c r="W642" s="1072"/>
      <c r="X642" s="1072"/>
      <c r="Y642" s="742"/>
      <c r="Z642" s="743"/>
      <c r="AA642" s="744"/>
      <c r="AB642" s="744"/>
      <c r="AC642" s="742"/>
      <c r="AD642" s="743"/>
      <c r="AE642" s="744"/>
      <c r="AF642" s="744"/>
      <c r="AG642" s="742"/>
      <c r="AH642" s="1068">
        <f>'報告書（事業主控）'!AH642</f>
        <v>0</v>
      </c>
      <c r="AI642" s="1069"/>
      <c r="AJ642" s="1069"/>
      <c r="AK642" s="1070"/>
      <c r="AL642" s="743"/>
      <c r="AM642" s="745"/>
      <c r="AN642" s="1068">
        <f>'報告書（事業主控）'!AN642</f>
        <v>0</v>
      </c>
      <c r="AO642" s="1069"/>
      <c r="AP642" s="1069"/>
      <c r="AQ642" s="1069"/>
      <c r="AR642" s="1069"/>
      <c r="AS642" s="746"/>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9" t="s">
        <v>39</v>
      </c>
      <c r="Q643" s="33">
        <f>'報告書（事業主控）'!Q643</f>
        <v>0</v>
      </c>
      <c r="R643" s="689" t="s">
        <v>40</v>
      </c>
      <c r="S643" s="33">
        <f>'報告書（事業主控）'!S643</f>
        <v>0</v>
      </c>
      <c r="T643" s="1090" t="s">
        <v>42</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2"/>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39</v>
      </c>
      <c r="Q644" s="32">
        <f>'報告書（事業主控）'!Q644</f>
        <v>0</v>
      </c>
      <c r="R644" s="11" t="s">
        <v>40</v>
      </c>
      <c r="S644" s="32">
        <f>'報告書（事業主控）'!S644</f>
        <v>0</v>
      </c>
      <c r="T644" s="950" t="s">
        <v>41</v>
      </c>
      <c r="U644" s="950"/>
      <c r="V644" s="1071">
        <f>'報告書（事業主控）'!V644</f>
        <v>0</v>
      </c>
      <c r="W644" s="1072"/>
      <c r="X644" s="1072"/>
      <c r="Y644" s="742"/>
      <c r="Z644" s="743"/>
      <c r="AA644" s="744"/>
      <c r="AB644" s="744"/>
      <c r="AC644" s="742"/>
      <c r="AD644" s="743"/>
      <c r="AE644" s="744"/>
      <c r="AF644" s="744"/>
      <c r="AG644" s="742"/>
      <c r="AH644" s="1068">
        <f>'報告書（事業主控）'!AH644</f>
        <v>0</v>
      </c>
      <c r="AI644" s="1069"/>
      <c r="AJ644" s="1069"/>
      <c r="AK644" s="1070"/>
      <c r="AL644" s="743"/>
      <c r="AM644" s="745"/>
      <c r="AN644" s="1068">
        <f>'報告書（事業主控）'!AN644</f>
        <v>0</v>
      </c>
      <c r="AO644" s="1069"/>
      <c r="AP644" s="1069"/>
      <c r="AQ644" s="1069"/>
      <c r="AR644" s="1069"/>
      <c r="AS644" s="746"/>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9" t="s">
        <v>39</v>
      </c>
      <c r="Q645" s="33">
        <f>'報告書（事業主控）'!Q645</f>
        <v>0</v>
      </c>
      <c r="R645" s="689" t="s">
        <v>40</v>
      </c>
      <c r="S645" s="33">
        <f>'報告書（事業主控）'!S645</f>
        <v>0</v>
      </c>
      <c r="T645" s="1090" t="s">
        <v>42</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2"/>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39</v>
      </c>
      <c r="Q646" s="32">
        <f>'報告書（事業主控）'!Q646</f>
        <v>0</v>
      </c>
      <c r="R646" s="11" t="s">
        <v>40</v>
      </c>
      <c r="S646" s="32">
        <f>'報告書（事業主控）'!S646</f>
        <v>0</v>
      </c>
      <c r="T646" s="950" t="s">
        <v>41</v>
      </c>
      <c r="U646" s="950"/>
      <c r="V646" s="1071">
        <f>'報告書（事業主控）'!V646</f>
        <v>0</v>
      </c>
      <c r="W646" s="1072"/>
      <c r="X646" s="1072"/>
      <c r="Y646" s="742"/>
      <c r="Z646" s="743"/>
      <c r="AA646" s="744"/>
      <c r="AB646" s="744"/>
      <c r="AC646" s="742"/>
      <c r="AD646" s="743"/>
      <c r="AE646" s="744"/>
      <c r="AF646" s="744"/>
      <c r="AG646" s="742"/>
      <c r="AH646" s="1068">
        <f>'報告書（事業主控）'!AH646</f>
        <v>0</v>
      </c>
      <c r="AI646" s="1069"/>
      <c r="AJ646" s="1069"/>
      <c r="AK646" s="1070"/>
      <c r="AL646" s="743"/>
      <c r="AM646" s="745"/>
      <c r="AN646" s="1068">
        <f>'報告書（事業主控）'!AN646</f>
        <v>0</v>
      </c>
      <c r="AO646" s="1069"/>
      <c r="AP646" s="1069"/>
      <c r="AQ646" s="1069"/>
      <c r="AR646" s="1069"/>
      <c r="AS646" s="746"/>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9" t="s">
        <v>39</v>
      </c>
      <c r="Q647" s="33">
        <f>'報告書（事業主控）'!Q647</f>
        <v>0</v>
      </c>
      <c r="R647" s="689" t="s">
        <v>40</v>
      </c>
      <c r="S647" s="33">
        <f>'報告書（事業主控）'!S647</f>
        <v>0</v>
      </c>
      <c r="T647" s="1090" t="s">
        <v>42</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2"/>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39</v>
      </c>
      <c r="Q648" s="32">
        <f>'報告書（事業主控）'!Q648</f>
        <v>0</v>
      </c>
      <c r="R648" s="11" t="s">
        <v>40</v>
      </c>
      <c r="S648" s="32">
        <f>'報告書（事業主控）'!S648</f>
        <v>0</v>
      </c>
      <c r="T648" s="950" t="s">
        <v>41</v>
      </c>
      <c r="U648" s="950"/>
      <c r="V648" s="1071">
        <f>'報告書（事業主控）'!V648</f>
        <v>0</v>
      </c>
      <c r="W648" s="1072"/>
      <c r="X648" s="1072"/>
      <c r="Y648" s="742"/>
      <c r="Z648" s="743"/>
      <c r="AA648" s="744"/>
      <c r="AB648" s="744"/>
      <c r="AC648" s="742"/>
      <c r="AD648" s="743"/>
      <c r="AE648" s="744"/>
      <c r="AF648" s="744"/>
      <c r="AG648" s="742"/>
      <c r="AH648" s="1068">
        <f>'報告書（事業主控）'!AH648</f>
        <v>0</v>
      </c>
      <c r="AI648" s="1069"/>
      <c r="AJ648" s="1069"/>
      <c r="AK648" s="1070"/>
      <c r="AL648" s="743"/>
      <c r="AM648" s="745"/>
      <c r="AN648" s="1068">
        <f>'報告書（事業主控）'!AN648</f>
        <v>0</v>
      </c>
      <c r="AO648" s="1069"/>
      <c r="AP648" s="1069"/>
      <c r="AQ648" s="1069"/>
      <c r="AR648" s="1069"/>
      <c r="AS648" s="746"/>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9" t="s">
        <v>39</v>
      </c>
      <c r="Q649" s="33">
        <f>'報告書（事業主控）'!Q649</f>
        <v>0</v>
      </c>
      <c r="R649" s="689" t="s">
        <v>40</v>
      </c>
      <c r="S649" s="33">
        <f>'報告書（事業主控）'!S649</f>
        <v>0</v>
      </c>
      <c r="T649" s="1090" t="s">
        <v>42</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2"/>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39</v>
      </c>
      <c r="Q650" s="32">
        <f>'報告書（事業主控）'!Q650</f>
        <v>0</v>
      </c>
      <c r="R650" s="11" t="s">
        <v>40</v>
      </c>
      <c r="S650" s="32">
        <f>'報告書（事業主控）'!S650</f>
        <v>0</v>
      </c>
      <c r="T650" s="950" t="s">
        <v>41</v>
      </c>
      <c r="U650" s="950"/>
      <c r="V650" s="1071">
        <f>'報告書（事業主控）'!V650</f>
        <v>0</v>
      </c>
      <c r="W650" s="1072"/>
      <c r="X650" s="1072"/>
      <c r="Y650" s="742"/>
      <c r="Z650" s="743"/>
      <c r="AA650" s="744"/>
      <c r="AB650" s="744"/>
      <c r="AC650" s="742"/>
      <c r="AD650" s="743"/>
      <c r="AE650" s="744"/>
      <c r="AF650" s="744"/>
      <c r="AG650" s="742"/>
      <c r="AH650" s="1068">
        <f>'報告書（事業主控）'!AH650</f>
        <v>0</v>
      </c>
      <c r="AI650" s="1069"/>
      <c r="AJ650" s="1069"/>
      <c r="AK650" s="1070"/>
      <c r="AL650" s="743"/>
      <c r="AM650" s="745"/>
      <c r="AN650" s="1068">
        <f>'報告書（事業主控）'!AN650</f>
        <v>0</v>
      </c>
      <c r="AO650" s="1069"/>
      <c r="AP650" s="1069"/>
      <c r="AQ650" s="1069"/>
      <c r="AR650" s="1069"/>
      <c r="AS650" s="746"/>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9" t="s">
        <v>39</v>
      </c>
      <c r="Q651" s="33">
        <f>'報告書（事業主控）'!Q651</f>
        <v>0</v>
      </c>
      <c r="R651" s="689" t="s">
        <v>40</v>
      </c>
      <c r="S651" s="33">
        <f>'報告書（事業主控）'!S651</f>
        <v>0</v>
      </c>
      <c r="T651" s="1090" t="s">
        <v>42</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2"/>
    </row>
    <row r="652" spans="2:45" ht="18" customHeight="1">
      <c r="B652" s="839" t="s">
        <v>865</v>
      </c>
      <c r="C652" s="956"/>
      <c r="D652" s="956"/>
      <c r="E652" s="957"/>
      <c r="F652" s="1073">
        <f>'報告書（事業主控）'!F652</f>
        <v>0</v>
      </c>
      <c r="G652" s="1074"/>
      <c r="H652" s="1074"/>
      <c r="I652" s="1074"/>
      <c r="J652" s="1074"/>
      <c r="K652" s="1074"/>
      <c r="L652" s="1074"/>
      <c r="M652" s="1074"/>
      <c r="N652" s="1075"/>
      <c r="O652" s="839" t="s">
        <v>866</v>
      </c>
      <c r="P652" s="956"/>
      <c r="Q652" s="956"/>
      <c r="R652" s="956"/>
      <c r="S652" s="956"/>
      <c r="T652" s="956"/>
      <c r="U652" s="957"/>
      <c r="V652" s="1068">
        <f>'報告書（事業主控）'!V652</f>
        <v>0</v>
      </c>
      <c r="W652" s="1069"/>
      <c r="X652" s="1069"/>
      <c r="Y652" s="1070"/>
      <c r="Z652" s="743"/>
      <c r="AA652" s="744"/>
      <c r="AB652" s="744"/>
      <c r="AC652" s="742"/>
      <c r="AD652" s="743"/>
      <c r="AE652" s="744"/>
      <c r="AF652" s="744"/>
      <c r="AG652" s="742"/>
      <c r="AH652" s="1068">
        <f>'報告書（事業主控）'!AH652</f>
        <v>0</v>
      </c>
      <c r="AI652" s="1069"/>
      <c r="AJ652" s="1069"/>
      <c r="AK652" s="1070"/>
      <c r="AL652" s="743"/>
      <c r="AM652" s="745"/>
      <c r="AN652" s="1068">
        <f>'報告書（事業主控）'!AN652</f>
        <v>0</v>
      </c>
      <c r="AO652" s="1069"/>
      <c r="AP652" s="1069"/>
      <c r="AQ652" s="1069"/>
      <c r="AR652" s="1069"/>
      <c r="AS652" s="746"/>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7"/>
      <c r="AM653" s="748"/>
      <c r="AN653" s="951">
        <f>'報告書（事業主控）'!AN653</f>
        <v>0</v>
      </c>
      <c r="AO653" s="954"/>
      <c r="AP653" s="954"/>
      <c r="AQ653" s="954"/>
      <c r="AR653" s="954"/>
      <c r="AS653" s="749"/>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91"/>
      <c r="AM654" s="692"/>
      <c r="AN654" s="1061">
        <f>'報告書（事業主控）'!AN654</f>
        <v>0</v>
      </c>
      <c r="AO654" s="1062"/>
      <c r="AP654" s="1062"/>
      <c r="AQ654" s="1062"/>
      <c r="AR654" s="1062"/>
      <c r="AS654" s="692"/>
    </row>
    <row r="655" spans="2:45" ht="18" customHeight="1">
      <c r="AN655" s="1060">
        <f>'報告書（事業主控）'!AN655:AR655</f>
        <v>0</v>
      </c>
      <c r="AO655" s="1060"/>
      <c r="AP655" s="1060"/>
      <c r="AQ655" s="1060"/>
      <c r="AR655" s="106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43</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740</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8"/>
      <c r="AO666" s="728"/>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10</v>
      </c>
      <c r="C668" s="836"/>
      <c r="D668" s="836"/>
      <c r="E668" s="836"/>
      <c r="F668" s="836"/>
      <c r="G668" s="836"/>
      <c r="H668" s="836"/>
      <c r="I668" s="836"/>
      <c r="J668" s="840" t="s">
        <v>18</v>
      </c>
      <c r="K668" s="840"/>
      <c r="L668" s="729" t="s">
        <v>11</v>
      </c>
      <c r="M668" s="840" t="s">
        <v>19</v>
      </c>
      <c r="N668" s="840"/>
      <c r="O668" s="841" t="s">
        <v>20</v>
      </c>
      <c r="P668" s="840"/>
      <c r="Q668" s="840"/>
      <c r="R668" s="840"/>
      <c r="S668" s="840"/>
      <c r="T668" s="840"/>
      <c r="U668" s="840" t="s">
        <v>21</v>
      </c>
      <c r="V668" s="840"/>
      <c r="W668" s="840"/>
      <c r="AD668" s="11"/>
      <c r="AE668" s="11"/>
      <c r="AF668" s="11"/>
      <c r="AG668" s="11"/>
      <c r="AH668" s="11"/>
      <c r="AI668" s="11"/>
      <c r="AJ668" s="11"/>
      <c r="AL668" s="981">
        <f>$AL$9</f>
        <v>0</v>
      </c>
      <c r="AM668" s="843"/>
      <c r="AN668" s="914" t="s">
        <v>12</v>
      </c>
      <c r="AO668" s="914"/>
      <c r="AP668" s="843">
        <v>17</v>
      </c>
      <c r="AQ668" s="843"/>
      <c r="AR668" s="914" t="s">
        <v>13</v>
      </c>
      <c r="AS668" s="917"/>
    </row>
    <row r="669" spans="2:45"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44</v>
      </c>
      <c r="C672" s="891"/>
      <c r="D672" s="891"/>
      <c r="E672" s="891"/>
      <c r="F672" s="891"/>
      <c r="G672" s="891"/>
      <c r="H672" s="891"/>
      <c r="I672" s="892"/>
      <c r="J672" s="890" t="s">
        <v>14</v>
      </c>
      <c r="K672" s="891"/>
      <c r="L672" s="891"/>
      <c r="M672" s="891"/>
      <c r="N672" s="899"/>
      <c r="O672" s="902" t="s">
        <v>45</v>
      </c>
      <c r="P672" s="891"/>
      <c r="Q672" s="891"/>
      <c r="R672" s="891"/>
      <c r="S672" s="891"/>
      <c r="T672" s="891"/>
      <c r="U672" s="892"/>
      <c r="V672" s="730" t="s">
        <v>876</v>
      </c>
      <c r="W672" s="731"/>
      <c r="X672" s="731"/>
      <c r="Y672" s="905" t="s">
        <v>877</v>
      </c>
      <c r="Z672" s="905"/>
      <c r="AA672" s="905"/>
      <c r="AB672" s="905"/>
      <c r="AC672" s="905"/>
      <c r="AD672" s="905"/>
      <c r="AE672" s="905"/>
      <c r="AF672" s="905"/>
      <c r="AG672" s="905"/>
      <c r="AH672" s="905"/>
      <c r="AI672" s="731"/>
      <c r="AJ672" s="731"/>
      <c r="AK672" s="732"/>
      <c r="AL672" s="1034" t="s">
        <v>836</v>
      </c>
      <c r="AM672" s="1034"/>
      <c r="AN672" s="906" t="s">
        <v>878</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15</v>
      </c>
      <c r="W673" s="853"/>
      <c r="X673" s="853"/>
      <c r="Y673" s="854"/>
      <c r="Z673" s="858" t="s">
        <v>24</v>
      </c>
      <c r="AA673" s="859"/>
      <c r="AB673" s="859"/>
      <c r="AC673" s="860"/>
      <c r="AD673" s="864" t="s">
        <v>25</v>
      </c>
      <c r="AE673" s="865"/>
      <c r="AF673" s="865"/>
      <c r="AG673" s="866"/>
      <c r="AH673" s="1098" t="s">
        <v>174</v>
      </c>
      <c r="AI673" s="914"/>
      <c r="AJ673" s="914"/>
      <c r="AK673" s="917"/>
      <c r="AL673" s="1035" t="s">
        <v>46</v>
      </c>
      <c r="AM673" s="1035"/>
      <c r="AN673" s="880" t="s">
        <v>27</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5">
        <f>'報告書（事業主控）'!O675</f>
        <v>0</v>
      </c>
      <c r="P675" s="736" t="s">
        <v>39</v>
      </c>
      <c r="Q675" s="735">
        <f>'報告書（事業主控）'!Q675</f>
        <v>0</v>
      </c>
      <c r="R675" s="736" t="s">
        <v>40</v>
      </c>
      <c r="S675" s="735">
        <f>'報告書（事業主控）'!S675</f>
        <v>0</v>
      </c>
      <c r="T675" s="944" t="s">
        <v>41</v>
      </c>
      <c r="U675" s="944"/>
      <c r="V675" s="1071">
        <f>'報告書（事業主控）'!V675</f>
        <v>0</v>
      </c>
      <c r="W675" s="1072"/>
      <c r="X675" s="1072"/>
      <c r="Y675" s="737" t="s">
        <v>16</v>
      </c>
      <c r="Z675" s="743"/>
      <c r="AA675" s="744"/>
      <c r="AB675" s="744"/>
      <c r="AC675" s="737" t="s">
        <v>16</v>
      </c>
      <c r="AD675" s="743"/>
      <c r="AE675" s="744"/>
      <c r="AF675" s="744"/>
      <c r="AG675" s="740" t="s">
        <v>16</v>
      </c>
      <c r="AH675" s="1095">
        <f>'報告書（事業主控）'!AH675</f>
        <v>0</v>
      </c>
      <c r="AI675" s="1096"/>
      <c r="AJ675" s="1096"/>
      <c r="AK675" s="1097"/>
      <c r="AL675" s="743"/>
      <c r="AM675" s="745"/>
      <c r="AN675" s="1068">
        <f>'報告書（事業主控）'!AN675</f>
        <v>0</v>
      </c>
      <c r="AO675" s="1069"/>
      <c r="AP675" s="1069"/>
      <c r="AQ675" s="1069"/>
      <c r="AR675" s="1069"/>
      <c r="AS675" s="740" t="s">
        <v>16</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9" t="s">
        <v>39</v>
      </c>
      <c r="Q676" s="33">
        <f>'報告書（事業主控）'!Q676</f>
        <v>0</v>
      </c>
      <c r="R676" s="689" t="s">
        <v>40</v>
      </c>
      <c r="S676" s="33">
        <f>'報告書（事業主控）'!S676</f>
        <v>0</v>
      </c>
      <c r="T676" s="1090" t="s">
        <v>42</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2"/>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39</v>
      </c>
      <c r="Q677" s="32">
        <f>'報告書（事業主控）'!Q677</f>
        <v>0</v>
      </c>
      <c r="R677" s="11" t="s">
        <v>40</v>
      </c>
      <c r="S677" s="32">
        <f>'報告書（事業主控）'!S677</f>
        <v>0</v>
      </c>
      <c r="T677" s="950" t="s">
        <v>41</v>
      </c>
      <c r="U677" s="950"/>
      <c r="V677" s="1071">
        <f>'報告書（事業主控）'!V677</f>
        <v>0</v>
      </c>
      <c r="W677" s="1072"/>
      <c r="X677" s="1072"/>
      <c r="Y677" s="742"/>
      <c r="Z677" s="743"/>
      <c r="AA677" s="744"/>
      <c r="AB677" s="744"/>
      <c r="AC677" s="742"/>
      <c r="AD677" s="743"/>
      <c r="AE677" s="744"/>
      <c r="AF677" s="744"/>
      <c r="AG677" s="742"/>
      <c r="AH677" s="1068">
        <f>'報告書（事業主控）'!AH677</f>
        <v>0</v>
      </c>
      <c r="AI677" s="1069"/>
      <c r="AJ677" s="1069"/>
      <c r="AK677" s="1070"/>
      <c r="AL677" s="743"/>
      <c r="AM677" s="745"/>
      <c r="AN677" s="1068">
        <f>'報告書（事業主控）'!AN677</f>
        <v>0</v>
      </c>
      <c r="AO677" s="1069"/>
      <c r="AP677" s="1069"/>
      <c r="AQ677" s="1069"/>
      <c r="AR677" s="1069"/>
      <c r="AS677" s="746"/>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9" t="s">
        <v>39</v>
      </c>
      <c r="Q678" s="33">
        <f>'報告書（事業主控）'!Q678</f>
        <v>0</v>
      </c>
      <c r="R678" s="689" t="s">
        <v>40</v>
      </c>
      <c r="S678" s="33">
        <f>'報告書（事業主控）'!S678</f>
        <v>0</v>
      </c>
      <c r="T678" s="1090" t="s">
        <v>42</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2"/>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39</v>
      </c>
      <c r="Q679" s="32">
        <f>'報告書（事業主控）'!Q679</f>
        <v>0</v>
      </c>
      <c r="R679" s="11" t="s">
        <v>40</v>
      </c>
      <c r="S679" s="32">
        <f>'報告書（事業主控）'!S679</f>
        <v>0</v>
      </c>
      <c r="T679" s="950" t="s">
        <v>41</v>
      </c>
      <c r="U679" s="950"/>
      <c r="V679" s="1071">
        <f>'報告書（事業主控）'!V679</f>
        <v>0</v>
      </c>
      <c r="W679" s="1072"/>
      <c r="X679" s="1072"/>
      <c r="Y679" s="742"/>
      <c r="Z679" s="743"/>
      <c r="AA679" s="744"/>
      <c r="AB679" s="744"/>
      <c r="AC679" s="742"/>
      <c r="AD679" s="743"/>
      <c r="AE679" s="744"/>
      <c r="AF679" s="744"/>
      <c r="AG679" s="742"/>
      <c r="AH679" s="1068">
        <f>'報告書（事業主控）'!AH679</f>
        <v>0</v>
      </c>
      <c r="AI679" s="1069"/>
      <c r="AJ679" s="1069"/>
      <c r="AK679" s="1070"/>
      <c r="AL679" s="743"/>
      <c r="AM679" s="745"/>
      <c r="AN679" s="1068">
        <f>'報告書（事業主控）'!AN679</f>
        <v>0</v>
      </c>
      <c r="AO679" s="1069"/>
      <c r="AP679" s="1069"/>
      <c r="AQ679" s="1069"/>
      <c r="AR679" s="1069"/>
      <c r="AS679" s="746"/>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9" t="s">
        <v>39</v>
      </c>
      <c r="Q680" s="33">
        <f>'報告書（事業主控）'!Q680</f>
        <v>0</v>
      </c>
      <c r="R680" s="689" t="s">
        <v>40</v>
      </c>
      <c r="S680" s="33">
        <f>'報告書（事業主控）'!S680</f>
        <v>0</v>
      </c>
      <c r="T680" s="1090" t="s">
        <v>42</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2"/>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39</v>
      </c>
      <c r="Q681" s="32">
        <f>'報告書（事業主控）'!Q681</f>
        <v>0</v>
      </c>
      <c r="R681" s="11" t="s">
        <v>40</v>
      </c>
      <c r="S681" s="32">
        <f>'報告書（事業主控）'!S681</f>
        <v>0</v>
      </c>
      <c r="T681" s="950" t="s">
        <v>41</v>
      </c>
      <c r="U681" s="950"/>
      <c r="V681" s="1071">
        <f>'報告書（事業主控）'!V681</f>
        <v>0</v>
      </c>
      <c r="W681" s="1072"/>
      <c r="X681" s="1072"/>
      <c r="Y681" s="742"/>
      <c r="Z681" s="743"/>
      <c r="AA681" s="744"/>
      <c r="AB681" s="744"/>
      <c r="AC681" s="742"/>
      <c r="AD681" s="743"/>
      <c r="AE681" s="744"/>
      <c r="AF681" s="744"/>
      <c r="AG681" s="742"/>
      <c r="AH681" s="1068">
        <f>'報告書（事業主控）'!AH681</f>
        <v>0</v>
      </c>
      <c r="AI681" s="1069"/>
      <c r="AJ681" s="1069"/>
      <c r="AK681" s="1070"/>
      <c r="AL681" s="743"/>
      <c r="AM681" s="745"/>
      <c r="AN681" s="1068">
        <f>'報告書（事業主控）'!AN681</f>
        <v>0</v>
      </c>
      <c r="AO681" s="1069"/>
      <c r="AP681" s="1069"/>
      <c r="AQ681" s="1069"/>
      <c r="AR681" s="1069"/>
      <c r="AS681" s="746"/>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9" t="s">
        <v>39</v>
      </c>
      <c r="Q682" s="33">
        <f>'報告書（事業主控）'!Q682</f>
        <v>0</v>
      </c>
      <c r="R682" s="689" t="s">
        <v>40</v>
      </c>
      <c r="S682" s="33">
        <f>'報告書（事業主控）'!S682</f>
        <v>0</v>
      </c>
      <c r="T682" s="1090" t="s">
        <v>42</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2"/>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39</v>
      </c>
      <c r="Q683" s="32">
        <f>'報告書（事業主控）'!Q683</f>
        <v>0</v>
      </c>
      <c r="R683" s="11" t="s">
        <v>40</v>
      </c>
      <c r="S683" s="32">
        <f>'報告書（事業主控）'!S683</f>
        <v>0</v>
      </c>
      <c r="T683" s="950" t="s">
        <v>41</v>
      </c>
      <c r="U683" s="950"/>
      <c r="V683" s="1071">
        <f>'報告書（事業主控）'!V683</f>
        <v>0</v>
      </c>
      <c r="W683" s="1072"/>
      <c r="X683" s="1072"/>
      <c r="Y683" s="742"/>
      <c r="Z683" s="743"/>
      <c r="AA683" s="744"/>
      <c r="AB683" s="744"/>
      <c r="AC683" s="742"/>
      <c r="AD683" s="743"/>
      <c r="AE683" s="744"/>
      <c r="AF683" s="744"/>
      <c r="AG683" s="742"/>
      <c r="AH683" s="1068">
        <f>'報告書（事業主控）'!AH683</f>
        <v>0</v>
      </c>
      <c r="AI683" s="1069"/>
      <c r="AJ683" s="1069"/>
      <c r="AK683" s="1070"/>
      <c r="AL683" s="743"/>
      <c r="AM683" s="745"/>
      <c r="AN683" s="1068">
        <f>'報告書（事業主控）'!AN683</f>
        <v>0</v>
      </c>
      <c r="AO683" s="1069"/>
      <c r="AP683" s="1069"/>
      <c r="AQ683" s="1069"/>
      <c r="AR683" s="1069"/>
      <c r="AS683" s="746"/>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9" t="s">
        <v>39</v>
      </c>
      <c r="Q684" s="33">
        <f>'報告書（事業主控）'!Q684</f>
        <v>0</v>
      </c>
      <c r="R684" s="689" t="s">
        <v>40</v>
      </c>
      <c r="S684" s="33">
        <f>'報告書（事業主控）'!S684</f>
        <v>0</v>
      </c>
      <c r="T684" s="1090" t="s">
        <v>42</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2"/>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39</v>
      </c>
      <c r="Q685" s="32">
        <f>'報告書（事業主控）'!Q685</f>
        <v>0</v>
      </c>
      <c r="R685" s="11" t="s">
        <v>40</v>
      </c>
      <c r="S685" s="32">
        <f>'報告書（事業主控）'!S685</f>
        <v>0</v>
      </c>
      <c r="T685" s="950" t="s">
        <v>41</v>
      </c>
      <c r="U685" s="950"/>
      <c r="V685" s="1071">
        <f>'報告書（事業主控）'!V685</f>
        <v>0</v>
      </c>
      <c r="W685" s="1072"/>
      <c r="X685" s="1072"/>
      <c r="Y685" s="742"/>
      <c r="Z685" s="743"/>
      <c r="AA685" s="744"/>
      <c r="AB685" s="744"/>
      <c r="AC685" s="742"/>
      <c r="AD685" s="743"/>
      <c r="AE685" s="744"/>
      <c r="AF685" s="744"/>
      <c r="AG685" s="742"/>
      <c r="AH685" s="1068">
        <f>'報告書（事業主控）'!AH685</f>
        <v>0</v>
      </c>
      <c r="AI685" s="1069"/>
      <c r="AJ685" s="1069"/>
      <c r="AK685" s="1070"/>
      <c r="AL685" s="743"/>
      <c r="AM685" s="745"/>
      <c r="AN685" s="1068">
        <f>'報告書（事業主控）'!AN685</f>
        <v>0</v>
      </c>
      <c r="AO685" s="1069"/>
      <c r="AP685" s="1069"/>
      <c r="AQ685" s="1069"/>
      <c r="AR685" s="1069"/>
      <c r="AS685" s="746"/>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9" t="s">
        <v>39</v>
      </c>
      <c r="Q686" s="33">
        <f>'報告書（事業主控）'!Q686</f>
        <v>0</v>
      </c>
      <c r="R686" s="689" t="s">
        <v>40</v>
      </c>
      <c r="S686" s="33">
        <f>'報告書（事業主控）'!S686</f>
        <v>0</v>
      </c>
      <c r="T686" s="1090" t="s">
        <v>42</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2"/>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39</v>
      </c>
      <c r="Q687" s="32">
        <f>'報告書（事業主控）'!Q687</f>
        <v>0</v>
      </c>
      <c r="R687" s="11" t="s">
        <v>40</v>
      </c>
      <c r="S687" s="32">
        <f>'報告書（事業主控）'!S687</f>
        <v>0</v>
      </c>
      <c r="T687" s="950" t="s">
        <v>41</v>
      </c>
      <c r="U687" s="950"/>
      <c r="V687" s="1071">
        <f>'報告書（事業主控）'!V687</f>
        <v>0</v>
      </c>
      <c r="W687" s="1072"/>
      <c r="X687" s="1072"/>
      <c r="Y687" s="742"/>
      <c r="Z687" s="743"/>
      <c r="AA687" s="744"/>
      <c r="AB687" s="744"/>
      <c r="AC687" s="742"/>
      <c r="AD687" s="743"/>
      <c r="AE687" s="744"/>
      <c r="AF687" s="744"/>
      <c r="AG687" s="742"/>
      <c r="AH687" s="1068">
        <f>'報告書（事業主控）'!AH687</f>
        <v>0</v>
      </c>
      <c r="AI687" s="1069"/>
      <c r="AJ687" s="1069"/>
      <c r="AK687" s="1070"/>
      <c r="AL687" s="743"/>
      <c r="AM687" s="745"/>
      <c r="AN687" s="1068">
        <f>'報告書（事業主控）'!AN687</f>
        <v>0</v>
      </c>
      <c r="AO687" s="1069"/>
      <c r="AP687" s="1069"/>
      <c r="AQ687" s="1069"/>
      <c r="AR687" s="1069"/>
      <c r="AS687" s="746"/>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9" t="s">
        <v>39</v>
      </c>
      <c r="Q688" s="33">
        <f>'報告書（事業主控）'!Q688</f>
        <v>0</v>
      </c>
      <c r="R688" s="689" t="s">
        <v>40</v>
      </c>
      <c r="S688" s="33">
        <f>'報告書（事業主控）'!S688</f>
        <v>0</v>
      </c>
      <c r="T688" s="1090" t="s">
        <v>42</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2"/>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39</v>
      </c>
      <c r="Q689" s="32">
        <f>'報告書（事業主控）'!Q689</f>
        <v>0</v>
      </c>
      <c r="R689" s="11" t="s">
        <v>40</v>
      </c>
      <c r="S689" s="32">
        <f>'報告書（事業主控）'!S689</f>
        <v>0</v>
      </c>
      <c r="T689" s="950" t="s">
        <v>41</v>
      </c>
      <c r="U689" s="950"/>
      <c r="V689" s="1071">
        <f>'報告書（事業主控）'!V689</f>
        <v>0</v>
      </c>
      <c r="W689" s="1072"/>
      <c r="X689" s="1072"/>
      <c r="Y689" s="742"/>
      <c r="Z689" s="743"/>
      <c r="AA689" s="744"/>
      <c r="AB689" s="744"/>
      <c r="AC689" s="742"/>
      <c r="AD689" s="743"/>
      <c r="AE689" s="744"/>
      <c r="AF689" s="744"/>
      <c r="AG689" s="742"/>
      <c r="AH689" s="1068">
        <f>'報告書（事業主控）'!AH689</f>
        <v>0</v>
      </c>
      <c r="AI689" s="1069"/>
      <c r="AJ689" s="1069"/>
      <c r="AK689" s="1070"/>
      <c r="AL689" s="743"/>
      <c r="AM689" s="745"/>
      <c r="AN689" s="1068">
        <f>'報告書（事業主控）'!AN689</f>
        <v>0</v>
      </c>
      <c r="AO689" s="1069"/>
      <c r="AP689" s="1069"/>
      <c r="AQ689" s="1069"/>
      <c r="AR689" s="1069"/>
      <c r="AS689" s="746"/>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9" t="s">
        <v>39</v>
      </c>
      <c r="Q690" s="33">
        <f>'報告書（事業主控）'!Q690</f>
        <v>0</v>
      </c>
      <c r="R690" s="689" t="s">
        <v>40</v>
      </c>
      <c r="S690" s="33">
        <f>'報告書（事業主控）'!S690</f>
        <v>0</v>
      </c>
      <c r="T690" s="1090" t="s">
        <v>42</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2"/>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39</v>
      </c>
      <c r="Q691" s="32">
        <f>'報告書（事業主控）'!Q691</f>
        <v>0</v>
      </c>
      <c r="R691" s="11" t="s">
        <v>40</v>
      </c>
      <c r="S691" s="32">
        <f>'報告書（事業主控）'!S691</f>
        <v>0</v>
      </c>
      <c r="T691" s="950" t="s">
        <v>41</v>
      </c>
      <c r="U691" s="950"/>
      <c r="V691" s="1071">
        <f>'報告書（事業主控）'!V691</f>
        <v>0</v>
      </c>
      <c r="W691" s="1072"/>
      <c r="X691" s="1072"/>
      <c r="Y691" s="742"/>
      <c r="Z691" s="743"/>
      <c r="AA691" s="744"/>
      <c r="AB691" s="744"/>
      <c r="AC691" s="742"/>
      <c r="AD691" s="743"/>
      <c r="AE691" s="744"/>
      <c r="AF691" s="744"/>
      <c r="AG691" s="742"/>
      <c r="AH691" s="1068">
        <f>'報告書（事業主控）'!AH691</f>
        <v>0</v>
      </c>
      <c r="AI691" s="1069"/>
      <c r="AJ691" s="1069"/>
      <c r="AK691" s="1070"/>
      <c r="AL691" s="743"/>
      <c r="AM691" s="745"/>
      <c r="AN691" s="1068">
        <f>'報告書（事業主控）'!AN691</f>
        <v>0</v>
      </c>
      <c r="AO691" s="1069"/>
      <c r="AP691" s="1069"/>
      <c r="AQ691" s="1069"/>
      <c r="AR691" s="1069"/>
      <c r="AS691" s="746"/>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9" t="s">
        <v>39</v>
      </c>
      <c r="Q692" s="33">
        <f>'報告書（事業主控）'!Q692</f>
        <v>0</v>
      </c>
      <c r="R692" s="689" t="s">
        <v>40</v>
      </c>
      <c r="S692" s="33">
        <f>'報告書（事業主控）'!S692</f>
        <v>0</v>
      </c>
      <c r="T692" s="1090" t="s">
        <v>42</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2"/>
    </row>
    <row r="693" spans="2:45" ht="18" customHeight="1">
      <c r="B693" s="839" t="s">
        <v>865</v>
      </c>
      <c r="C693" s="956"/>
      <c r="D693" s="956"/>
      <c r="E693" s="957"/>
      <c r="F693" s="1073">
        <f>'報告書（事業主控）'!F693</f>
        <v>0</v>
      </c>
      <c r="G693" s="1074"/>
      <c r="H693" s="1074"/>
      <c r="I693" s="1074"/>
      <c r="J693" s="1074"/>
      <c r="K693" s="1074"/>
      <c r="L693" s="1074"/>
      <c r="M693" s="1074"/>
      <c r="N693" s="1075"/>
      <c r="O693" s="839" t="s">
        <v>866</v>
      </c>
      <c r="P693" s="956"/>
      <c r="Q693" s="956"/>
      <c r="R693" s="956"/>
      <c r="S693" s="956"/>
      <c r="T693" s="956"/>
      <c r="U693" s="957"/>
      <c r="V693" s="1068">
        <f>'報告書（事業主控）'!V693</f>
        <v>0</v>
      </c>
      <c r="W693" s="1069"/>
      <c r="X693" s="1069"/>
      <c r="Y693" s="1070"/>
      <c r="Z693" s="743"/>
      <c r="AA693" s="744"/>
      <c r="AB693" s="744"/>
      <c r="AC693" s="742"/>
      <c r="AD693" s="743"/>
      <c r="AE693" s="744"/>
      <c r="AF693" s="744"/>
      <c r="AG693" s="742"/>
      <c r="AH693" s="1068">
        <f>'報告書（事業主控）'!AH693</f>
        <v>0</v>
      </c>
      <c r="AI693" s="1069"/>
      <c r="AJ693" s="1069"/>
      <c r="AK693" s="1070"/>
      <c r="AL693" s="743"/>
      <c r="AM693" s="745"/>
      <c r="AN693" s="1068">
        <f>'報告書（事業主控）'!AN693</f>
        <v>0</v>
      </c>
      <c r="AO693" s="1069"/>
      <c r="AP693" s="1069"/>
      <c r="AQ693" s="1069"/>
      <c r="AR693" s="1069"/>
      <c r="AS693" s="746"/>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7"/>
      <c r="AM694" s="748"/>
      <c r="AN694" s="951">
        <f>'報告書（事業主控）'!AN694</f>
        <v>0</v>
      </c>
      <c r="AO694" s="954"/>
      <c r="AP694" s="954"/>
      <c r="AQ694" s="954"/>
      <c r="AR694" s="954"/>
      <c r="AS694" s="749"/>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91"/>
      <c r="AM695" s="692"/>
      <c r="AN695" s="1061">
        <f>'報告書（事業主控）'!AN695</f>
        <v>0</v>
      </c>
      <c r="AO695" s="1062"/>
      <c r="AP695" s="1062"/>
      <c r="AQ695" s="1062"/>
      <c r="AR695" s="1062"/>
      <c r="AS695" s="692"/>
    </row>
    <row r="696" spans="2:45" ht="18" customHeight="1">
      <c r="AN696" s="1060">
        <f>'報告書（事業主控）'!AN696:AR696</f>
        <v>0</v>
      </c>
      <c r="AO696" s="1060"/>
      <c r="AP696" s="1060"/>
      <c r="AQ696" s="1060"/>
      <c r="AR696" s="106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43</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740</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8"/>
      <c r="AO707" s="728"/>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10</v>
      </c>
      <c r="C709" s="836"/>
      <c r="D709" s="836"/>
      <c r="E709" s="836"/>
      <c r="F709" s="836"/>
      <c r="G709" s="836"/>
      <c r="H709" s="836"/>
      <c r="I709" s="836"/>
      <c r="J709" s="840" t="s">
        <v>18</v>
      </c>
      <c r="K709" s="840"/>
      <c r="L709" s="729" t="s">
        <v>11</v>
      </c>
      <c r="M709" s="840" t="s">
        <v>19</v>
      </c>
      <c r="N709" s="840"/>
      <c r="O709" s="841" t="s">
        <v>20</v>
      </c>
      <c r="P709" s="840"/>
      <c r="Q709" s="840"/>
      <c r="R709" s="840"/>
      <c r="S709" s="840"/>
      <c r="T709" s="840"/>
      <c r="U709" s="840" t="s">
        <v>21</v>
      </c>
      <c r="V709" s="840"/>
      <c r="W709" s="840"/>
      <c r="AD709" s="11"/>
      <c r="AE709" s="11"/>
      <c r="AF709" s="11"/>
      <c r="AG709" s="11"/>
      <c r="AH709" s="11"/>
      <c r="AI709" s="11"/>
      <c r="AJ709" s="11"/>
      <c r="AL709" s="981">
        <f>$AL$9</f>
        <v>0</v>
      </c>
      <c r="AM709" s="843"/>
      <c r="AN709" s="914" t="s">
        <v>12</v>
      </c>
      <c r="AO709" s="914"/>
      <c r="AP709" s="843">
        <v>18</v>
      </c>
      <c r="AQ709" s="843"/>
      <c r="AR709" s="914" t="s">
        <v>13</v>
      </c>
      <c r="AS709" s="917"/>
    </row>
    <row r="710" spans="2:45"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44</v>
      </c>
      <c r="C713" s="891"/>
      <c r="D713" s="891"/>
      <c r="E713" s="891"/>
      <c r="F713" s="891"/>
      <c r="G713" s="891"/>
      <c r="H713" s="891"/>
      <c r="I713" s="892"/>
      <c r="J713" s="890" t="s">
        <v>14</v>
      </c>
      <c r="K713" s="891"/>
      <c r="L713" s="891"/>
      <c r="M713" s="891"/>
      <c r="N713" s="899"/>
      <c r="O713" s="902" t="s">
        <v>45</v>
      </c>
      <c r="P713" s="891"/>
      <c r="Q713" s="891"/>
      <c r="R713" s="891"/>
      <c r="S713" s="891"/>
      <c r="T713" s="891"/>
      <c r="U713" s="892"/>
      <c r="V713" s="730" t="s">
        <v>876</v>
      </c>
      <c r="W713" s="731"/>
      <c r="X713" s="731"/>
      <c r="Y713" s="905" t="s">
        <v>877</v>
      </c>
      <c r="Z713" s="905"/>
      <c r="AA713" s="905"/>
      <c r="AB713" s="905"/>
      <c r="AC713" s="905"/>
      <c r="AD713" s="905"/>
      <c r="AE713" s="905"/>
      <c r="AF713" s="905"/>
      <c r="AG713" s="905"/>
      <c r="AH713" s="905"/>
      <c r="AI713" s="731"/>
      <c r="AJ713" s="731"/>
      <c r="AK713" s="732"/>
      <c r="AL713" s="1034" t="s">
        <v>836</v>
      </c>
      <c r="AM713" s="1034"/>
      <c r="AN713" s="906" t="s">
        <v>878</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15</v>
      </c>
      <c r="W714" s="853"/>
      <c r="X714" s="853"/>
      <c r="Y714" s="854"/>
      <c r="Z714" s="858" t="s">
        <v>24</v>
      </c>
      <c r="AA714" s="859"/>
      <c r="AB714" s="859"/>
      <c r="AC714" s="860"/>
      <c r="AD714" s="864" t="s">
        <v>25</v>
      </c>
      <c r="AE714" s="865"/>
      <c r="AF714" s="865"/>
      <c r="AG714" s="866"/>
      <c r="AH714" s="1098" t="s">
        <v>174</v>
      </c>
      <c r="AI714" s="914"/>
      <c r="AJ714" s="914"/>
      <c r="AK714" s="917"/>
      <c r="AL714" s="1035" t="s">
        <v>46</v>
      </c>
      <c r="AM714" s="1035"/>
      <c r="AN714" s="880" t="s">
        <v>27</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5">
        <f>'報告書（事業主控）'!O716</f>
        <v>0</v>
      </c>
      <c r="P716" s="736" t="s">
        <v>39</v>
      </c>
      <c r="Q716" s="735">
        <f>'報告書（事業主控）'!Q716</f>
        <v>0</v>
      </c>
      <c r="R716" s="736" t="s">
        <v>40</v>
      </c>
      <c r="S716" s="735">
        <f>'報告書（事業主控）'!S716</f>
        <v>0</v>
      </c>
      <c r="T716" s="944" t="s">
        <v>41</v>
      </c>
      <c r="U716" s="944"/>
      <c r="V716" s="1071">
        <f>'報告書（事業主控）'!V716</f>
        <v>0</v>
      </c>
      <c r="W716" s="1072"/>
      <c r="X716" s="1072"/>
      <c r="Y716" s="737" t="s">
        <v>16</v>
      </c>
      <c r="Z716" s="743"/>
      <c r="AA716" s="744"/>
      <c r="AB716" s="744"/>
      <c r="AC716" s="737" t="s">
        <v>16</v>
      </c>
      <c r="AD716" s="743"/>
      <c r="AE716" s="744"/>
      <c r="AF716" s="744"/>
      <c r="AG716" s="740" t="s">
        <v>16</v>
      </c>
      <c r="AH716" s="1095">
        <f>'報告書（事業主控）'!AH716</f>
        <v>0</v>
      </c>
      <c r="AI716" s="1096"/>
      <c r="AJ716" s="1096"/>
      <c r="AK716" s="1097"/>
      <c r="AL716" s="743"/>
      <c r="AM716" s="745"/>
      <c r="AN716" s="1068">
        <f>'報告書（事業主控）'!AN716</f>
        <v>0</v>
      </c>
      <c r="AO716" s="1069"/>
      <c r="AP716" s="1069"/>
      <c r="AQ716" s="1069"/>
      <c r="AR716" s="1069"/>
      <c r="AS716" s="740" t="s">
        <v>16</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9" t="s">
        <v>39</v>
      </c>
      <c r="Q717" s="33">
        <f>'報告書（事業主控）'!Q717</f>
        <v>0</v>
      </c>
      <c r="R717" s="689" t="s">
        <v>40</v>
      </c>
      <c r="S717" s="33">
        <f>'報告書（事業主控）'!S717</f>
        <v>0</v>
      </c>
      <c r="T717" s="1090" t="s">
        <v>42</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2"/>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39</v>
      </c>
      <c r="Q718" s="32">
        <f>'報告書（事業主控）'!Q718</f>
        <v>0</v>
      </c>
      <c r="R718" s="11" t="s">
        <v>40</v>
      </c>
      <c r="S718" s="32">
        <f>'報告書（事業主控）'!S718</f>
        <v>0</v>
      </c>
      <c r="T718" s="950" t="s">
        <v>41</v>
      </c>
      <c r="U718" s="950"/>
      <c r="V718" s="1071">
        <f>'報告書（事業主控）'!V718</f>
        <v>0</v>
      </c>
      <c r="W718" s="1072"/>
      <c r="X718" s="1072"/>
      <c r="Y718" s="742"/>
      <c r="Z718" s="743"/>
      <c r="AA718" s="744"/>
      <c r="AB718" s="744"/>
      <c r="AC718" s="742"/>
      <c r="AD718" s="743"/>
      <c r="AE718" s="744"/>
      <c r="AF718" s="744"/>
      <c r="AG718" s="742"/>
      <c r="AH718" s="1068">
        <f>'報告書（事業主控）'!AH718</f>
        <v>0</v>
      </c>
      <c r="AI718" s="1069"/>
      <c r="AJ718" s="1069"/>
      <c r="AK718" s="1070"/>
      <c r="AL718" s="743"/>
      <c r="AM718" s="745"/>
      <c r="AN718" s="1068">
        <f>'報告書（事業主控）'!AN718</f>
        <v>0</v>
      </c>
      <c r="AO718" s="1069"/>
      <c r="AP718" s="1069"/>
      <c r="AQ718" s="1069"/>
      <c r="AR718" s="1069"/>
      <c r="AS718" s="746"/>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9" t="s">
        <v>39</v>
      </c>
      <c r="Q719" s="33">
        <f>'報告書（事業主控）'!Q719</f>
        <v>0</v>
      </c>
      <c r="R719" s="689" t="s">
        <v>40</v>
      </c>
      <c r="S719" s="33">
        <f>'報告書（事業主控）'!S719</f>
        <v>0</v>
      </c>
      <c r="T719" s="1090" t="s">
        <v>42</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2"/>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39</v>
      </c>
      <c r="Q720" s="32">
        <f>'報告書（事業主控）'!Q720</f>
        <v>0</v>
      </c>
      <c r="R720" s="11" t="s">
        <v>40</v>
      </c>
      <c r="S720" s="32">
        <f>'報告書（事業主控）'!S720</f>
        <v>0</v>
      </c>
      <c r="T720" s="950" t="s">
        <v>41</v>
      </c>
      <c r="U720" s="950"/>
      <c r="V720" s="1071">
        <f>'報告書（事業主控）'!V720</f>
        <v>0</v>
      </c>
      <c r="W720" s="1072"/>
      <c r="X720" s="1072"/>
      <c r="Y720" s="742"/>
      <c r="Z720" s="743"/>
      <c r="AA720" s="744"/>
      <c r="AB720" s="744"/>
      <c r="AC720" s="742"/>
      <c r="AD720" s="743"/>
      <c r="AE720" s="744"/>
      <c r="AF720" s="744"/>
      <c r="AG720" s="742"/>
      <c r="AH720" s="1068">
        <f>'報告書（事業主控）'!AH720</f>
        <v>0</v>
      </c>
      <c r="AI720" s="1069"/>
      <c r="AJ720" s="1069"/>
      <c r="AK720" s="1070"/>
      <c r="AL720" s="743"/>
      <c r="AM720" s="745"/>
      <c r="AN720" s="1068">
        <f>'報告書（事業主控）'!AN720</f>
        <v>0</v>
      </c>
      <c r="AO720" s="1069"/>
      <c r="AP720" s="1069"/>
      <c r="AQ720" s="1069"/>
      <c r="AR720" s="1069"/>
      <c r="AS720" s="746"/>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9" t="s">
        <v>39</v>
      </c>
      <c r="Q721" s="33">
        <f>'報告書（事業主控）'!Q721</f>
        <v>0</v>
      </c>
      <c r="R721" s="689" t="s">
        <v>40</v>
      </c>
      <c r="S721" s="33">
        <f>'報告書（事業主控）'!S721</f>
        <v>0</v>
      </c>
      <c r="T721" s="1090" t="s">
        <v>42</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2"/>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39</v>
      </c>
      <c r="Q722" s="32">
        <f>'報告書（事業主控）'!Q722</f>
        <v>0</v>
      </c>
      <c r="R722" s="11" t="s">
        <v>40</v>
      </c>
      <c r="S722" s="32">
        <f>'報告書（事業主控）'!S722</f>
        <v>0</v>
      </c>
      <c r="T722" s="950" t="s">
        <v>41</v>
      </c>
      <c r="U722" s="950"/>
      <c r="V722" s="1071">
        <f>'報告書（事業主控）'!V722</f>
        <v>0</v>
      </c>
      <c r="W722" s="1072"/>
      <c r="X722" s="1072"/>
      <c r="Y722" s="742"/>
      <c r="Z722" s="743"/>
      <c r="AA722" s="744"/>
      <c r="AB722" s="744"/>
      <c r="AC722" s="742"/>
      <c r="AD722" s="743"/>
      <c r="AE722" s="744"/>
      <c r="AF722" s="744"/>
      <c r="AG722" s="742"/>
      <c r="AH722" s="1068">
        <f>'報告書（事業主控）'!AH722</f>
        <v>0</v>
      </c>
      <c r="AI722" s="1069"/>
      <c r="AJ722" s="1069"/>
      <c r="AK722" s="1070"/>
      <c r="AL722" s="743"/>
      <c r="AM722" s="745"/>
      <c r="AN722" s="1068">
        <f>'報告書（事業主控）'!AN722</f>
        <v>0</v>
      </c>
      <c r="AO722" s="1069"/>
      <c r="AP722" s="1069"/>
      <c r="AQ722" s="1069"/>
      <c r="AR722" s="1069"/>
      <c r="AS722" s="746"/>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9" t="s">
        <v>39</v>
      </c>
      <c r="Q723" s="33">
        <f>'報告書（事業主控）'!Q723</f>
        <v>0</v>
      </c>
      <c r="R723" s="689" t="s">
        <v>40</v>
      </c>
      <c r="S723" s="33">
        <f>'報告書（事業主控）'!S723</f>
        <v>0</v>
      </c>
      <c r="T723" s="1090" t="s">
        <v>42</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2"/>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39</v>
      </c>
      <c r="Q724" s="32">
        <f>'報告書（事業主控）'!Q724</f>
        <v>0</v>
      </c>
      <c r="R724" s="11" t="s">
        <v>40</v>
      </c>
      <c r="S724" s="32">
        <f>'報告書（事業主控）'!S724</f>
        <v>0</v>
      </c>
      <c r="T724" s="950" t="s">
        <v>41</v>
      </c>
      <c r="U724" s="950"/>
      <c r="V724" s="1071">
        <f>'報告書（事業主控）'!V724</f>
        <v>0</v>
      </c>
      <c r="W724" s="1072"/>
      <c r="X724" s="1072"/>
      <c r="Y724" s="742"/>
      <c r="Z724" s="743"/>
      <c r="AA724" s="744"/>
      <c r="AB724" s="744"/>
      <c r="AC724" s="742"/>
      <c r="AD724" s="743"/>
      <c r="AE724" s="744"/>
      <c r="AF724" s="744"/>
      <c r="AG724" s="742"/>
      <c r="AH724" s="1068">
        <f>'報告書（事業主控）'!AH724</f>
        <v>0</v>
      </c>
      <c r="AI724" s="1069"/>
      <c r="AJ724" s="1069"/>
      <c r="AK724" s="1070"/>
      <c r="AL724" s="743"/>
      <c r="AM724" s="745"/>
      <c r="AN724" s="1068">
        <f>'報告書（事業主控）'!AN724</f>
        <v>0</v>
      </c>
      <c r="AO724" s="1069"/>
      <c r="AP724" s="1069"/>
      <c r="AQ724" s="1069"/>
      <c r="AR724" s="1069"/>
      <c r="AS724" s="746"/>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9" t="s">
        <v>39</v>
      </c>
      <c r="Q725" s="33">
        <f>'報告書（事業主控）'!Q725</f>
        <v>0</v>
      </c>
      <c r="R725" s="689" t="s">
        <v>40</v>
      </c>
      <c r="S725" s="33">
        <f>'報告書（事業主控）'!S725</f>
        <v>0</v>
      </c>
      <c r="T725" s="1090" t="s">
        <v>42</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2"/>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39</v>
      </c>
      <c r="Q726" s="32">
        <f>'報告書（事業主控）'!Q726</f>
        <v>0</v>
      </c>
      <c r="R726" s="11" t="s">
        <v>40</v>
      </c>
      <c r="S726" s="32">
        <f>'報告書（事業主控）'!S726</f>
        <v>0</v>
      </c>
      <c r="T726" s="950" t="s">
        <v>41</v>
      </c>
      <c r="U726" s="950"/>
      <c r="V726" s="1071">
        <f>'報告書（事業主控）'!V726</f>
        <v>0</v>
      </c>
      <c r="W726" s="1072"/>
      <c r="X726" s="1072"/>
      <c r="Y726" s="742"/>
      <c r="Z726" s="743"/>
      <c r="AA726" s="744"/>
      <c r="AB726" s="744"/>
      <c r="AC726" s="742"/>
      <c r="AD726" s="743"/>
      <c r="AE726" s="744"/>
      <c r="AF726" s="744"/>
      <c r="AG726" s="742"/>
      <c r="AH726" s="1068">
        <f>'報告書（事業主控）'!AH726</f>
        <v>0</v>
      </c>
      <c r="AI726" s="1069"/>
      <c r="AJ726" s="1069"/>
      <c r="AK726" s="1070"/>
      <c r="AL726" s="743"/>
      <c r="AM726" s="745"/>
      <c r="AN726" s="1068">
        <f>'報告書（事業主控）'!AN726</f>
        <v>0</v>
      </c>
      <c r="AO726" s="1069"/>
      <c r="AP726" s="1069"/>
      <c r="AQ726" s="1069"/>
      <c r="AR726" s="1069"/>
      <c r="AS726" s="746"/>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9" t="s">
        <v>39</v>
      </c>
      <c r="Q727" s="33">
        <f>'報告書（事業主控）'!Q727</f>
        <v>0</v>
      </c>
      <c r="R727" s="689" t="s">
        <v>40</v>
      </c>
      <c r="S727" s="33">
        <f>'報告書（事業主控）'!S727</f>
        <v>0</v>
      </c>
      <c r="T727" s="1090" t="s">
        <v>42</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2"/>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39</v>
      </c>
      <c r="Q728" s="32">
        <f>'報告書（事業主控）'!Q728</f>
        <v>0</v>
      </c>
      <c r="R728" s="11" t="s">
        <v>40</v>
      </c>
      <c r="S728" s="32">
        <f>'報告書（事業主控）'!S728</f>
        <v>0</v>
      </c>
      <c r="T728" s="950" t="s">
        <v>41</v>
      </c>
      <c r="U728" s="950"/>
      <c r="V728" s="1071">
        <f>'報告書（事業主控）'!V728</f>
        <v>0</v>
      </c>
      <c r="W728" s="1072"/>
      <c r="X728" s="1072"/>
      <c r="Y728" s="742"/>
      <c r="Z728" s="743"/>
      <c r="AA728" s="744"/>
      <c r="AB728" s="744"/>
      <c r="AC728" s="742"/>
      <c r="AD728" s="743"/>
      <c r="AE728" s="744"/>
      <c r="AF728" s="744"/>
      <c r="AG728" s="742"/>
      <c r="AH728" s="1068">
        <f>'報告書（事業主控）'!AH728</f>
        <v>0</v>
      </c>
      <c r="AI728" s="1069"/>
      <c r="AJ728" s="1069"/>
      <c r="AK728" s="1070"/>
      <c r="AL728" s="743"/>
      <c r="AM728" s="745"/>
      <c r="AN728" s="1068">
        <f>'報告書（事業主控）'!AN728</f>
        <v>0</v>
      </c>
      <c r="AO728" s="1069"/>
      <c r="AP728" s="1069"/>
      <c r="AQ728" s="1069"/>
      <c r="AR728" s="1069"/>
      <c r="AS728" s="746"/>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9" t="s">
        <v>39</v>
      </c>
      <c r="Q729" s="33">
        <f>'報告書（事業主控）'!Q729</f>
        <v>0</v>
      </c>
      <c r="R729" s="689" t="s">
        <v>40</v>
      </c>
      <c r="S729" s="33">
        <f>'報告書（事業主控）'!S729</f>
        <v>0</v>
      </c>
      <c r="T729" s="1090" t="s">
        <v>42</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2"/>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39</v>
      </c>
      <c r="Q730" s="32">
        <f>'報告書（事業主控）'!Q730</f>
        <v>0</v>
      </c>
      <c r="R730" s="11" t="s">
        <v>40</v>
      </c>
      <c r="S730" s="32">
        <f>'報告書（事業主控）'!S730</f>
        <v>0</v>
      </c>
      <c r="T730" s="950" t="s">
        <v>41</v>
      </c>
      <c r="U730" s="950"/>
      <c r="V730" s="1071">
        <f>'報告書（事業主控）'!V730</f>
        <v>0</v>
      </c>
      <c r="W730" s="1072"/>
      <c r="X730" s="1072"/>
      <c r="Y730" s="742"/>
      <c r="Z730" s="743"/>
      <c r="AA730" s="744"/>
      <c r="AB730" s="744"/>
      <c r="AC730" s="742"/>
      <c r="AD730" s="743"/>
      <c r="AE730" s="744"/>
      <c r="AF730" s="744"/>
      <c r="AG730" s="742"/>
      <c r="AH730" s="1068">
        <f>'報告書（事業主控）'!AH730</f>
        <v>0</v>
      </c>
      <c r="AI730" s="1069"/>
      <c r="AJ730" s="1069"/>
      <c r="AK730" s="1070"/>
      <c r="AL730" s="743"/>
      <c r="AM730" s="745"/>
      <c r="AN730" s="1068">
        <f>'報告書（事業主控）'!AN730</f>
        <v>0</v>
      </c>
      <c r="AO730" s="1069"/>
      <c r="AP730" s="1069"/>
      <c r="AQ730" s="1069"/>
      <c r="AR730" s="1069"/>
      <c r="AS730" s="746"/>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9" t="s">
        <v>39</v>
      </c>
      <c r="Q731" s="33">
        <f>'報告書（事業主控）'!Q731</f>
        <v>0</v>
      </c>
      <c r="R731" s="689" t="s">
        <v>40</v>
      </c>
      <c r="S731" s="33">
        <f>'報告書（事業主控）'!S731</f>
        <v>0</v>
      </c>
      <c r="T731" s="1090" t="s">
        <v>42</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2"/>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39</v>
      </c>
      <c r="Q732" s="32">
        <f>'報告書（事業主控）'!Q732</f>
        <v>0</v>
      </c>
      <c r="R732" s="11" t="s">
        <v>40</v>
      </c>
      <c r="S732" s="32">
        <f>'報告書（事業主控）'!S732</f>
        <v>0</v>
      </c>
      <c r="T732" s="950" t="s">
        <v>41</v>
      </c>
      <c r="U732" s="950"/>
      <c r="V732" s="1071">
        <f>'報告書（事業主控）'!V732</f>
        <v>0</v>
      </c>
      <c r="W732" s="1072"/>
      <c r="X732" s="1072"/>
      <c r="Y732" s="742"/>
      <c r="Z732" s="743"/>
      <c r="AA732" s="744"/>
      <c r="AB732" s="744"/>
      <c r="AC732" s="742"/>
      <c r="AD732" s="743"/>
      <c r="AE732" s="744"/>
      <c r="AF732" s="744"/>
      <c r="AG732" s="742"/>
      <c r="AH732" s="1068">
        <f>'報告書（事業主控）'!AH732</f>
        <v>0</v>
      </c>
      <c r="AI732" s="1069"/>
      <c r="AJ732" s="1069"/>
      <c r="AK732" s="1070"/>
      <c r="AL732" s="743"/>
      <c r="AM732" s="745"/>
      <c r="AN732" s="1068">
        <f>'報告書（事業主控）'!AN732</f>
        <v>0</v>
      </c>
      <c r="AO732" s="1069"/>
      <c r="AP732" s="1069"/>
      <c r="AQ732" s="1069"/>
      <c r="AR732" s="1069"/>
      <c r="AS732" s="746"/>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9" t="s">
        <v>39</v>
      </c>
      <c r="Q733" s="33">
        <f>'報告書（事業主控）'!Q733</f>
        <v>0</v>
      </c>
      <c r="R733" s="689" t="s">
        <v>40</v>
      </c>
      <c r="S733" s="33">
        <f>'報告書（事業主控）'!S733</f>
        <v>0</v>
      </c>
      <c r="T733" s="1090" t="s">
        <v>42</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2"/>
    </row>
    <row r="734" spans="2:45" ht="18" customHeight="1">
      <c r="B734" s="839" t="s">
        <v>865</v>
      </c>
      <c r="C734" s="956"/>
      <c r="D734" s="956"/>
      <c r="E734" s="957"/>
      <c r="F734" s="1073">
        <f>'報告書（事業主控）'!F734</f>
        <v>0</v>
      </c>
      <c r="G734" s="1074"/>
      <c r="H734" s="1074"/>
      <c r="I734" s="1074"/>
      <c r="J734" s="1074"/>
      <c r="K734" s="1074"/>
      <c r="L734" s="1074"/>
      <c r="M734" s="1074"/>
      <c r="N734" s="1075"/>
      <c r="O734" s="839" t="s">
        <v>866</v>
      </c>
      <c r="P734" s="956"/>
      <c r="Q734" s="956"/>
      <c r="R734" s="956"/>
      <c r="S734" s="956"/>
      <c r="T734" s="956"/>
      <c r="U734" s="957"/>
      <c r="V734" s="1068">
        <f>'報告書（事業主控）'!V734</f>
        <v>0</v>
      </c>
      <c r="W734" s="1069"/>
      <c r="X734" s="1069"/>
      <c r="Y734" s="1070"/>
      <c r="Z734" s="743"/>
      <c r="AA734" s="744"/>
      <c r="AB734" s="744"/>
      <c r="AC734" s="742"/>
      <c r="AD734" s="743"/>
      <c r="AE734" s="744"/>
      <c r="AF734" s="744"/>
      <c r="AG734" s="742"/>
      <c r="AH734" s="1068">
        <f>'報告書（事業主控）'!AH734</f>
        <v>0</v>
      </c>
      <c r="AI734" s="1069"/>
      <c r="AJ734" s="1069"/>
      <c r="AK734" s="1070"/>
      <c r="AL734" s="743"/>
      <c r="AM734" s="745"/>
      <c r="AN734" s="1068">
        <f>'報告書（事業主控）'!AN734</f>
        <v>0</v>
      </c>
      <c r="AO734" s="1069"/>
      <c r="AP734" s="1069"/>
      <c r="AQ734" s="1069"/>
      <c r="AR734" s="1069"/>
      <c r="AS734" s="746"/>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7"/>
      <c r="AM735" s="748"/>
      <c r="AN735" s="951">
        <f>'報告書（事業主控）'!AN735</f>
        <v>0</v>
      </c>
      <c r="AO735" s="954"/>
      <c r="AP735" s="954"/>
      <c r="AQ735" s="954"/>
      <c r="AR735" s="954"/>
      <c r="AS735" s="749"/>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91"/>
      <c r="AM736" s="692"/>
      <c r="AN736" s="1061">
        <f>'報告書（事業主控）'!AN736</f>
        <v>0</v>
      </c>
      <c r="AO736" s="1062"/>
      <c r="AP736" s="1062"/>
      <c r="AQ736" s="1062"/>
      <c r="AR736" s="1062"/>
      <c r="AS736" s="692"/>
    </row>
    <row r="737" spans="2:45" ht="18" customHeight="1">
      <c r="AN737" s="1060">
        <f>'報告書（事業主控）'!AN737:AR737</f>
        <v>0</v>
      </c>
      <c r="AO737" s="1060"/>
      <c r="AP737" s="1060"/>
      <c r="AQ737" s="1060"/>
      <c r="AR737" s="106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43</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740</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8"/>
      <c r="AO748" s="728"/>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10</v>
      </c>
      <c r="C750" s="836"/>
      <c r="D750" s="836"/>
      <c r="E750" s="836"/>
      <c r="F750" s="836"/>
      <c r="G750" s="836"/>
      <c r="H750" s="836"/>
      <c r="I750" s="836"/>
      <c r="J750" s="840" t="s">
        <v>18</v>
      </c>
      <c r="K750" s="840"/>
      <c r="L750" s="729" t="s">
        <v>11</v>
      </c>
      <c r="M750" s="840" t="s">
        <v>19</v>
      </c>
      <c r="N750" s="840"/>
      <c r="O750" s="841" t="s">
        <v>20</v>
      </c>
      <c r="P750" s="840"/>
      <c r="Q750" s="840"/>
      <c r="R750" s="840"/>
      <c r="S750" s="840"/>
      <c r="T750" s="840"/>
      <c r="U750" s="840" t="s">
        <v>21</v>
      </c>
      <c r="V750" s="840"/>
      <c r="W750" s="840"/>
      <c r="AD750" s="11"/>
      <c r="AE750" s="11"/>
      <c r="AF750" s="11"/>
      <c r="AG750" s="11"/>
      <c r="AH750" s="11"/>
      <c r="AI750" s="11"/>
      <c r="AJ750" s="11"/>
      <c r="AL750" s="981">
        <f>$AL$9</f>
        <v>0</v>
      </c>
      <c r="AM750" s="843"/>
      <c r="AN750" s="914" t="s">
        <v>12</v>
      </c>
      <c r="AO750" s="914"/>
      <c r="AP750" s="843">
        <v>19</v>
      </c>
      <c r="AQ750" s="843"/>
      <c r="AR750" s="914" t="s">
        <v>13</v>
      </c>
      <c r="AS750" s="917"/>
    </row>
    <row r="751" spans="2:45"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44</v>
      </c>
      <c r="C754" s="891"/>
      <c r="D754" s="891"/>
      <c r="E754" s="891"/>
      <c r="F754" s="891"/>
      <c r="G754" s="891"/>
      <c r="H754" s="891"/>
      <c r="I754" s="892"/>
      <c r="J754" s="890" t="s">
        <v>14</v>
      </c>
      <c r="K754" s="891"/>
      <c r="L754" s="891"/>
      <c r="M754" s="891"/>
      <c r="N754" s="899"/>
      <c r="O754" s="902" t="s">
        <v>45</v>
      </c>
      <c r="P754" s="891"/>
      <c r="Q754" s="891"/>
      <c r="R754" s="891"/>
      <c r="S754" s="891"/>
      <c r="T754" s="891"/>
      <c r="U754" s="892"/>
      <c r="V754" s="730" t="s">
        <v>876</v>
      </c>
      <c r="W754" s="731"/>
      <c r="X754" s="731"/>
      <c r="Y754" s="905" t="s">
        <v>877</v>
      </c>
      <c r="Z754" s="905"/>
      <c r="AA754" s="905"/>
      <c r="AB754" s="905"/>
      <c r="AC754" s="905"/>
      <c r="AD754" s="905"/>
      <c r="AE754" s="905"/>
      <c r="AF754" s="905"/>
      <c r="AG754" s="905"/>
      <c r="AH754" s="905"/>
      <c r="AI754" s="731"/>
      <c r="AJ754" s="731"/>
      <c r="AK754" s="732"/>
      <c r="AL754" s="1034" t="s">
        <v>836</v>
      </c>
      <c r="AM754" s="1034"/>
      <c r="AN754" s="906" t="s">
        <v>878</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15</v>
      </c>
      <c r="W755" s="853"/>
      <c r="X755" s="853"/>
      <c r="Y755" s="854"/>
      <c r="Z755" s="858" t="s">
        <v>24</v>
      </c>
      <c r="AA755" s="859"/>
      <c r="AB755" s="859"/>
      <c r="AC755" s="860"/>
      <c r="AD755" s="864" t="s">
        <v>25</v>
      </c>
      <c r="AE755" s="865"/>
      <c r="AF755" s="865"/>
      <c r="AG755" s="866"/>
      <c r="AH755" s="1098" t="s">
        <v>174</v>
      </c>
      <c r="AI755" s="914"/>
      <c r="AJ755" s="914"/>
      <c r="AK755" s="917"/>
      <c r="AL755" s="1035" t="s">
        <v>46</v>
      </c>
      <c r="AM755" s="1035"/>
      <c r="AN755" s="880" t="s">
        <v>27</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5">
        <f>'報告書（事業主控）'!O757</f>
        <v>0</v>
      </c>
      <c r="P757" s="736" t="s">
        <v>39</v>
      </c>
      <c r="Q757" s="735">
        <f>'報告書（事業主控）'!Q757</f>
        <v>0</v>
      </c>
      <c r="R757" s="736" t="s">
        <v>40</v>
      </c>
      <c r="S757" s="735">
        <f>'報告書（事業主控）'!S757</f>
        <v>0</v>
      </c>
      <c r="T757" s="944" t="s">
        <v>41</v>
      </c>
      <c r="U757" s="944"/>
      <c r="V757" s="1071">
        <f>'報告書（事業主控）'!V757</f>
        <v>0</v>
      </c>
      <c r="W757" s="1072"/>
      <c r="X757" s="1072"/>
      <c r="Y757" s="737" t="s">
        <v>16</v>
      </c>
      <c r="Z757" s="743"/>
      <c r="AA757" s="744"/>
      <c r="AB757" s="744"/>
      <c r="AC757" s="737" t="s">
        <v>16</v>
      </c>
      <c r="AD757" s="743"/>
      <c r="AE757" s="744"/>
      <c r="AF757" s="744"/>
      <c r="AG757" s="740" t="s">
        <v>16</v>
      </c>
      <c r="AH757" s="1095">
        <f>'報告書（事業主控）'!AH757</f>
        <v>0</v>
      </c>
      <c r="AI757" s="1096"/>
      <c r="AJ757" s="1096"/>
      <c r="AK757" s="1097"/>
      <c r="AL757" s="743"/>
      <c r="AM757" s="745"/>
      <c r="AN757" s="1068">
        <f>'報告書（事業主控）'!AN757</f>
        <v>0</v>
      </c>
      <c r="AO757" s="1069"/>
      <c r="AP757" s="1069"/>
      <c r="AQ757" s="1069"/>
      <c r="AR757" s="1069"/>
      <c r="AS757" s="740" t="s">
        <v>16</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9" t="s">
        <v>39</v>
      </c>
      <c r="Q758" s="33">
        <f>'報告書（事業主控）'!Q758</f>
        <v>0</v>
      </c>
      <c r="R758" s="689" t="s">
        <v>40</v>
      </c>
      <c r="S758" s="33">
        <f>'報告書（事業主控）'!S758</f>
        <v>0</v>
      </c>
      <c r="T758" s="1090" t="s">
        <v>42</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2"/>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39</v>
      </c>
      <c r="Q759" s="32">
        <f>'報告書（事業主控）'!Q759</f>
        <v>0</v>
      </c>
      <c r="R759" s="11" t="s">
        <v>40</v>
      </c>
      <c r="S759" s="32">
        <f>'報告書（事業主控）'!S759</f>
        <v>0</v>
      </c>
      <c r="T759" s="950" t="s">
        <v>41</v>
      </c>
      <c r="U759" s="950"/>
      <c r="V759" s="1071">
        <f>'報告書（事業主控）'!V759</f>
        <v>0</v>
      </c>
      <c r="W759" s="1072"/>
      <c r="X759" s="1072"/>
      <c r="Y759" s="742"/>
      <c r="Z759" s="743"/>
      <c r="AA759" s="744"/>
      <c r="AB759" s="744"/>
      <c r="AC759" s="742"/>
      <c r="AD759" s="743"/>
      <c r="AE759" s="744"/>
      <c r="AF759" s="744"/>
      <c r="AG759" s="742"/>
      <c r="AH759" s="1068">
        <f>'報告書（事業主控）'!AH759</f>
        <v>0</v>
      </c>
      <c r="AI759" s="1069"/>
      <c r="AJ759" s="1069"/>
      <c r="AK759" s="1070"/>
      <c r="AL759" s="743"/>
      <c r="AM759" s="745"/>
      <c r="AN759" s="1068">
        <f>'報告書（事業主控）'!AN759</f>
        <v>0</v>
      </c>
      <c r="AO759" s="1069"/>
      <c r="AP759" s="1069"/>
      <c r="AQ759" s="1069"/>
      <c r="AR759" s="1069"/>
      <c r="AS759" s="746"/>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9" t="s">
        <v>39</v>
      </c>
      <c r="Q760" s="33">
        <f>'報告書（事業主控）'!Q760</f>
        <v>0</v>
      </c>
      <c r="R760" s="689" t="s">
        <v>40</v>
      </c>
      <c r="S760" s="33">
        <f>'報告書（事業主控）'!S760</f>
        <v>0</v>
      </c>
      <c r="T760" s="1090" t="s">
        <v>42</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2"/>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39</v>
      </c>
      <c r="Q761" s="32">
        <f>'報告書（事業主控）'!Q761</f>
        <v>0</v>
      </c>
      <c r="R761" s="11" t="s">
        <v>40</v>
      </c>
      <c r="S761" s="32">
        <f>'報告書（事業主控）'!S761</f>
        <v>0</v>
      </c>
      <c r="T761" s="950" t="s">
        <v>41</v>
      </c>
      <c r="U761" s="950"/>
      <c r="V761" s="1071">
        <f>'報告書（事業主控）'!V761</f>
        <v>0</v>
      </c>
      <c r="W761" s="1072"/>
      <c r="X761" s="1072"/>
      <c r="Y761" s="742"/>
      <c r="Z761" s="743"/>
      <c r="AA761" s="744"/>
      <c r="AB761" s="744"/>
      <c r="AC761" s="742"/>
      <c r="AD761" s="743"/>
      <c r="AE761" s="744"/>
      <c r="AF761" s="744"/>
      <c r="AG761" s="742"/>
      <c r="AH761" s="1068">
        <f>'報告書（事業主控）'!AH761</f>
        <v>0</v>
      </c>
      <c r="AI761" s="1069"/>
      <c r="AJ761" s="1069"/>
      <c r="AK761" s="1070"/>
      <c r="AL761" s="743"/>
      <c r="AM761" s="745"/>
      <c r="AN761" s="1068">
        <f>'報告書（事業主控）'!AN761</f>
        <v>0</v>
      </c>
      <c r="AO761" s="1069"/>
      <c r="AP761" s="1069"/>
      <c r="AQ761" s="1069"/>
      <c r="AR761" s="1069"/>
      <c r="AS761" s="746"/>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9" t="s">
        <v>39</v>
      </c>
      <c r="Q762" s="33">
        <f>'報告書（事業主控）'!Q762</f>
        <v>0</v>
      </c>
      <c r="R762" s="689" t="s">
        <v>40</v>
      </c>
      <c r="S762" s="33">
        <f>'報告書（事業主控）'!S762</f>
        <v>0</v>
      </c>
      <c r="T762" s="1090" t="s">
        <v>42</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2"/>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39</v>
      </c>
      <c r="Q763" s="32">
        <f>'報告書（事業主控）'!Q763</f>
        <v>0</v>
      </c>
      <c r="R763" s="11" t="s">
        <v>40</v>
      </c>
      <c r="S763" s="32">
        <f>'報告書（事業主控）'!S763</f>
        <v>0</v>
      </c>
      <c r="T763" s="950" t="s">
        <v>41</v>
      </c>
      <c r="U763" s="950"/>
      <c r="V763" s="1071">
        <f>'報告書（事業主控）'!V763</f>
        <v>0</v>
      </c>
      <c r="W763" s="1072"/>
      <c r="X763" s="1072"/>
      <c r="Y763" s="742"/>
      <c r="Z763" s="743"/>
      <c r="AA763" s="744"/>
      <c r="AB763" s="744"/>
      <c r="AC763" s="742"/>
      <c r="AD763" s="743"/>
      <c r="AE763" s="744"/>
      <c r="AF763" s="744"/>
      <c r="AG763" s="742"/>
      <c r="AH763" s="1068">
        <f>'報告書（事業主控）'!AH763</f>
        <v>0</v>
      </c>
      <c r="AI763" s="1069"/>
      <c r="AJ763" s="1069"/>
      <c r="AK763" s="1070"/>
      <c r="AL763" s="743"/>
      <c r="AM763" s="745"/>
      <c r="AN763" s="1068">
        <f>'報告書（事業主控）'!AN763</f>
        <v>0</v>
      </c>
      <c r="AO763" s="1069"/>
      <c r="AP763" s="1069"/>
      <c r="AQ763" s="1069"/>
      <c r="AR763" s="1069"/>
      <c r="AS763" s="746"/>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9" t="s">
        <v>39</v>
      </c>
      <c r="Q764" s="33">
        <f>'報告書（事業主控）'!Q764</f>
        <v>0</v>
      </c>
      <c r="R764" s="689" t="s">
        <v>40</v>
      </c>
      <c r="S764" s="33">
        <f>'報告書（事業主控）'!S764</f>
        <v>0</v>
      </c>
      <c r="T764" s="1090" t="s">
        <v>42</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2"/>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39</v>
      </c>
      <c r="Q765" s="32">
        <f>'報告書（事業主控）'!Q765</f>
        <v>0</v>
      </c>
      <c r="R765" s="11" t="s">
        <v>40</v>
      </c>
      <c r="S765" s="32">
        <f>'報告書（事業主控）'!S765</f>
        <v>0</v>
      </c>
      <c r="T765" s="950" t="s">
        <v>41</v>
      </c>
      <c r="U765" s="950"/>
      <c r="V765" s="1071">
        <f>'報告書（事業主控）'!V765</f>
        <v>0</v>
      </c>
      <c r="W765" s="1072"/>
      <c r="X765" s="1072"/>
      <c r="Y765" s="742"/>
      <c r="Z765" s="743"/>
      <c r="AA765" s="744"/>
      <c r="AB765" s="744"/>
      <c r="AC765" s="742"/>
      <c r="AD765" s="743"/>
      <c r="AE765" s="744"/>
      <c r="AF765" s="744"/>
      <c r="AG765" s="742"/>
      <c r="AH765" s="1068">
        <f>'報告書（事業主控）'!AH765</f>
        <v>0</v>
      </c>
      <c r="AI765" s="1069"/>
      <c r="AJ765" s="1069"/>
      <c r="AK765" s="1070"/>
      <c r="AL765" s="743"/>
      <c r="AM765" s="745"/>
      <c r="AN765" s="1068">
        <f>'報告書（事業主控）'!AN765</f>
        <v>0</v>
      </c>
      <c r="AO765" s="1069"/>
      <c r="AP765" s="1069"/>
      <c r="AQ765" s="1069"/>
      <c r="AR765" s="1069"/>
      <c r="AS765" s="746"/>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9" t="s">
        <v>39</v>
      </c>
      <c r="Q766" s="33">
        <f>'報告書（事業主控）'!Q766</f>
        <v>0</v>
      </c>
      <c r="R766" s="689" t="s">
        <v>40</v>
      </c>
      <c r="S766" s="33">
        <f>'報告書（事業主控）'!S766</f>
        <v>0</v>
      </c>
      <c r="T766" s="1090" t="s">
        <v>42</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2"/>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39</v>
      </c>
      <c r="Q767" s="32">
        <f>'報告書（事業主控）'!Q767</f>
        <v>0</v>
      </c>
      <c r="R767" s="11" t="s">
        <v>40</v>
      </c>
      <c r="S767" s="32">
        <f>'報告書（事業主控）'!S767</f>
        <v>0</v>
      </c>
      <c r="T767" s="950" t="s">
        <v>41</v>
      </c>
      <c r="U767" s="950"/>
      <c r="V767" s="1071">
        <f>'報告書（事業主控）'!V767</f>
        <v>0</v>
      </c>
      <c r="W767" s="1072"/>
      <c r="X767" s="1072"/>
      <c r="Y767" s="742"/>
      <c r="Z767" s="743"/>
      <c r="AA767" s="744"/>
      <c r="AB767" s="744"/>
      <c r="AC767" s="742"/>
      <c r="AD767" s="743"/>
      <c r="AE767" s="744"/>
      <c r="AF767" s="744"/>
      <c r="AG767" s="742"/>
      <c r="AH767" s="1068">
        <f>'報告書（事業主控）'!AH767</f>
        <v>0</v>
      </c>
      <c r="AI767" s="1069"/>
      <c r="AJ767" s="1069"/>
      <c r="AK767" s="1070"/>
      <c r="AL767" s="743"/>
      <c r="AM767" s="745"/>
      <c r="AN767" s="1068">
        <f>'報告書（事業主控）'!AN767</f>
        <v>0</v>
      </c>
      <c r="AO767" s="1069"/>
      <c r="AP767" s="1069"/>
      <c r="AQ767" s="1069"/>
      <c r="AR767" s="1069"/>
      <c r="AS767" s="746"/>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9" t="s">
        <v>39</v>
      </c>
      <c r="Q768" s="33">
        <f>'報告書（事業主控）'!Q768</f>
        <v>0</v>
      </c>
      <c r="R768" s="689" t="s">
        <v>40</v>
      </c>
      <c r="S768" s="33">
        <f>'報告書（事業主控）'!S768</f>
        <v>0</v>
      </c>
      <c r="T768" s="1090" t="s">
        <v>42</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2"/>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39</v>
      </c>
      <c r="Q769" s="32">
        <f>'報告書（事業主控）'!Q769</f>
        <v>0</v>
      </c>
      <c r="R769" s="11" t="s">
        <v>40</v>
      </c>
      <c r="S769" s="32">
        <f>'報告書（事業主控）'!S769</f>
        <v>0</v>
      </c>
      <c r="T769" s="950" t="s">
        <v>41</v>
      </c>
      <c r="U769" s="950"/>
      <c r="V769" s="1071">
        <f>'報告書（事業主控）'!V769</f>
        <v>0</v>
      </c>
      <c r="W769" s="1072"/>
      <c r="X769" s="1072"/>
      <c r="Y769" s="742"/>
      <c r="Z769" s="743"/>
      <c r="AA769" s="744"/>
      <c r="AB769" s="744"/>
      <c r="AC769" s="742"/>
      <c r="AD769" s="743"/>
      <c r="AE769" s="744"/>
      <c r="AF769" s="744"/>
      <c r="AG769" s="742"/>
      <c r="AH769" s="1068">
        <f>'報告書（事業主控）'!AH769</f>
        <v>0</v>
      </c>
      <c r="AI769" s="1069"/>
      <c r="AJ769" s="1069"/>
      <c r="AK769" s="1070"/>
      <c r="AL769" s="743"/>
      <c r="AM769" s="745"/>
      <c r="AN769" s="1068">
        <f>'報告書（事業主控）'!AN769</f>
        <v>0</v>
      </c>
      <c r="AO769" s="1069"/>
      <c r="AP769" s="1069"/>
      <c r="AQ769" s="1069"/>
      <c r="AR769" s="1069"/>
      <c r="AS769" s="746"/>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9" t="s">
        <v>39</v>
      </c>
      <c r="Q770" s="33">
        <f>'報告書（事業主控）'!Q770</f>
        <v>0</v>
      </c>
      <c r="R770" s="689" t="s">
        <v>40</v>
      </c>
      <c r="S770" s="33">
        <f>'報告書（事業主控）'!S770</f>
        <v>0</v>
      </c>
      <c r="T770" s="1090" t="s">
        <v>42</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2"/>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39</v>
      </c>
      <c r="Q771" s="32">
        <f>'報告書（事業主控）'!Q771</f>
        <v>0</v>
      </c>
      <c r="R771" s="11" t="s">
        <v>40</v>
      </c>
      <c r="S771" s="32">
        <f>'報告書（事業主控）'!S771</f>
        <v>0</v>
      </c>
      <c r="T771" s="950" t="s">
        <v>41</v>
      </c>
      <c r="U771" s="950"/>
      <c r="V771" s="1071">
        <f>'報告書（事業主控）'!V771</f>
        <v>0</v>
      </c>
      <c r="W771" s="1072"/>
      <c r="X771" s="1072"/>
      <c r="Y771" s="742"/>
      <c r="Z771" s="743"/>
      <c r="AA771" s="744"/>
      <c r="AB771" s="744"/>
      <c r="AC771" s="742"/>
      <c r="AD771" s="743"/>
      <c r="AE771" s="744"/>
      <c r="AF771" s="744"/>
      <c r="AG771" s="742"/>
      <c r="AH771" s="1068">
        <f>'報告書（事業主控）'!AH771</f>
        <v>0</v>
      </c>
      <c r="AI771" s="1069"/>
      <c r="AJ771" s="1069"/>
      <c r="AK771" s="1070"/>
      <c r="AL771" s="743"/>
      <c r="AM771" s="745"/>
      <c r="AN771" s="1068">
        <f>'報告書（事業主控）'!AN771</f>
        <v>0</v>
      </c>
      <c r="AO771" s="1069"/>
      <c r="AP771" s="1069"/>
      <c r="AQ771" s="1069"/>
      <c r="AR771" s="1069"/>
      <c r="AS771" s="746"/>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9" t="s">
        <v>39</v>
      </c>
      <c r="Q772" s="33">
        <f>'報告書（事業主控）'!Q772</f>
        <v>0</v>
      </c>
      <c r="R772" s="689" t="s">
        <v>40</v>
      </c>
      <c r="S772" s="33">
        <f>'報告書（事業主控）'!S772</f>
        <v>0</v>
      </c>
      <c r="T772" s="1090" t="s">
        <v>42</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2"/>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39</v>
      </c>
      <c r="Q773" s="32">
        <f>'報告書（事業主控）'!Q773</f>
        <v>0</v>
      </c>
      <c r="R773" s="11" t="s">
        <v>40</v>
      </c>
      <c r="S773" s="32">
        <f>'報告書（事業主控）'!S773</f>
        <v>0</v>
      </c>
      <c r="T773" s="950" t="s">
        <v>41</v>
      </c>
      <c r="U773" s="950"/>
      <c r="V773" s="1071">
        <f>'報告書（事業主控）'!V773</f>
        <v>0</v>
      </c>
      <c r="W773" s="1072"/>
      <c r="X773" s="1072"/>
      <c r="Y773" s="742"/>
      <c r="Z773" s="743"/>
      <c r="AA773" s="744"/>
      <c r="AB773" s="744"/>
      <c r="AC773" s="742"/>
      <c r="AD773" s="743"/>
      <c r="AE773" s="744"/>
      <c r="AF773" s="744"/>
      <c r="AG773" s="742"/>
      <c r="AH773" s="1068">
        <f>'報告書（事業主控）'!AH773</f>
        <v>0</v>
      </c>
      <c r="AI773" s="1069"/>
      <c r="AJ773" s="1069"/>
      <c r="AK773" s="1070"/>
      <c r="AL773" s="743"/>
      <c r="AM773" s="745"/>
      <c r="AN773" s="1068">
        <f>'報告書（事業主控）'!AN773</f>
        <v>0</v>
      </c>
      <c r="AO773" s="1069"/>
      <c r="AP773" s="1069"/>
      <c r="AQ773" s="1069"/>
      <c r="AR773" s="1069"/>
      <c r="AS773" s="746"/>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9" t="s">
        <v>39</v>
      </c>
      <c r="Q774" s="33">
        <f>'報告書（事業主控）'!Q774</f>
        <v>0</v>
      </c>
      <c r="R774" s="689" t="s">
        <v>40</v>
      </c>
      <c r="S774" s="33">
        <f>'報告書（事業主控）'!S774</f>
        <v>0</v>
      </c>
      <c r="T774" s="1090" t="s">
        <v>42</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2"/>
    </row>
    <row r="775" spans="2:45" ht="18" customHeight="1">
      <c r="B775" s="839" t="s">
        <v>865</v>
      </c>
      <c r="C775" s="956"/>
      <c r="D775" s="956"/>
      <c r="E775" s="957"/>
      <c r="F775" s="1073">
        <f>'報告書（事業主控）'!F775</f>
        <v>0</v>
      </c>
      <c r="G775" s="1074"/>
      <c r="H775" s="1074"/>
      <c r="I775" s="1074"/>
      <c r="J775" s="1074"/>
      <c r="K775" s="1074"/>
      <c r="L775" s="1074"/>
      <c r="M775" s="1074"/>
      <c r="N775" s="1075"/>
      <c r="O775" s="839" t="s">
        <v>866</v>
      </c>
      <c r="P775" s="956"/>
      <c r="Q775" s="956"/>
      <c r="R775" s="956"/>
      <c r="S775" s="956"/>
      <c r="T775" s="956"/>
      <c r="U775" s="957"/>
      <c r="V775" s="1068">
        <f>'報告書（事業主控）'!V775</f>
        <v>0</v>
      </c>
      <c r="W775" s="1069"/>
      <c r="X775" s="1069"/>
      <c r="Y775" s="1070"/>
      <c r="Z775" s="743"/>
      <c r="AA775" s="744"/>
      <c r="AB775" s="744"/>
      <c r="AC775" s="742"/>
      <c r="AD775" s="743"/>
      <c r="AE775" s="744"/>
      <c r="AF775" s="744"/>
      <c r="AG775" s="742"/>
      <c r="AH775" s="1068">
        <f>'報告書（事業主控）'!AH775</f>
        <v>0</v>
      </c>
      <c r="AI775" s="1069"/>
      <c r="AJ775" s="1069"/>
      <c r="AK775" s="1070"/>
      <c r="AL775" s="743"/>
      <c r="AM775" s="745"/>
      <c r="AN775" s="1068">
        <f>'報告書（事業主控）'!AN775</f>
        <v>0</v>
      </c>
      <c r="AO775" s="1069"/>
      <c r="AP775" s="1069"/>
      <c r="AQ775" s="1069"/>
      <c r="AR775" s="1069"/>
      <c r="AS775" s="746"/>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7"/>
      <c r="AM776" s="748"/>
      <c r="AN776" s="951">
        <f>'報告書（事業主控）'!AN776</f>
        <v>0</v>
      </c>
      <c r="AO776" s="954"/>
      <c r="AP776" s="954"/>
      <c r="AQ776" s="954"/>
      <c r="AR776" s="954"/>
      <c r="AS776" s="749"/>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91"/>
      <c r="AM777" s="692"/>
      <c r="AN777" s="1061">
        <f>'報告書（事業主控）'!AN777</f>
        <v>0</v>
      </c>
      <c r="AO777" s="1062"/>
      <c r="AP777" s="1062"/>
      <c r="AQ777" s="1062"/>
      <c r="AR777" s="1062"/>
      <c r="AS777" s="692"/>
    </row>
    <row r="778" spans="2:45" ht="18" customHeight="1">
      <c r="AN778" s="1060">
        <f>'報告書（事業主控）'!AN778:AR778</f>
        <v>0</v>
      </c>
      <c r="AO778" s="1060"/>
      <c r="AP778" s="1060"/>
      <c r="AQ778" s="1060"/>
      <c r="AR778" s="106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43</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740</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8"/>
      <c r="AO789" s="728"/>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10</v>
      </c>
      <c r="C791" s="836"/>
      <c r="D791" s="836"/>
      <c r="E791" s="836"/>
      <c r="F791" s="836"/>
      <c r="G791" s="836"/>
      <c r="H791" s="836"/>
      <c r="I791" s="836"/>
      <c r="J791" s="840" t="s">
        <v>18</v>
      </c>
      <c r="K791" s="840"/>
      <c r="L791" s="729" t="s">
        <v>11</v>
      </c>
      <c r="M791" s="840" t="s">
        <v>19</v>
      </c>
      <c r="N791" s="840"/>
      <c r="O791" s="841" t="s">
        <v>20</v>
      </c>
      <c r="P791" s="840"/>
      <c r="Q791" s="840"/>
      <c r="R791" s="840"/>
      <c r="S791" s="840"/>
      <c r="T791" s="840"/>
      <c r="U791" s="840" t="s">
        <v>21</v>
      </c>
      <c r="V791" s="840"/>
      <c r="W791" s="840"/>
      <c r="AD791" s="11"/>
      <c r="AE791" s="11"/>
      <c r="AF791" s="11"/>
      <c r="AG791" s="11"/>
      <c r="AH791" s="11"/>
      <c r="AI791" s="11"/>
      <c r="AJ791" s="11"/>
      <c r="AL791" s="981">
        <f>$AL$9</f>
        <v>0</v>
      </c>
      <c r="AM791" s="843"/>
      <c r="AN791" s="914" t="s">
        <v>12</v>
      </c>
      <c r="AO791" s="914"/>
      <c r="AP791" s="843">
        <v>20</v>
      </c>
      <c r="AQ791" s="843"/>
      <c r="AR791" s="914" t="s">
        <v>13</v>
      </c>
      <c r="AS791" s="917"/>
    </row>
    <row r="792" spans="2:45"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44</v>
      </c>
      <c r="C795" s="891"/>
      <c r="D795" s="891"/>
      <c r="E795" s="891"/>
      <c r="F795" s="891"/>
      <c r="G795" s="891"/>
      <c r="H795" s="891"/>
      <c r="I795" s="892"/>
      <c r="J795" s="890" t="s">
        <v>14</v>
      </c>
      <c r="K795" s="891"/>
      <c r="L795" s="891"/>
      <c r="M795" s="891"/>
      <c r="N795" s="899"/>
      <c r="O795" s="902" t="s">
        <v>45</v>
      </c>
      <c r="P795" s="891"/>
      <c r="Q795" s="891"/>
      <c r="R795" s="891"/>
      <c r="S795" s="891"/>
      <c r="T795" s="891"/>
      <c r="U795" s="892"/>
      <c r="V795" s="730" t="s">
        <v>876</v>
      </c>
      <c r="W795" s="731"/>
      <c r="X795" s="731"/>
      <c r="Y795" s="905" t="s">
        <v>877</v>
      </c>
      <c r="Z795" s="905"/>
      <c r="AA795" s="905"/>
      <c r="AB795" s="905"/>
      <c r="AC795" s="905"/>
      <c r="AD795" s="905"/>
      <c r="AE795" s="905"/>
      <c r="AF795" s="905"/>
      <c r="AG795" s="905"/>
      <c r="AH795" s="905"/>
      <c r="AI795" s="731"/>
      <c r="AJ795" s="731"/>
      <c r="AK795" s="732"/>
      <c r="AL795" s="1034" t="s">
        <v>836</v>
      </c>
      <c r="AM795" s="1034"/>
      <c r="AN795" s="906" t="s">
        <v>878</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15</v>
      </c>
      <c r="W796" s="853"/>
      <c r="X796" s="853"/>
      <c r="Y796" s="854"/>
      <c r="Z796" s="858" t="s">
        <v>24</v>
      </c>
      <c r="AA796" s="859"/>
      <c r="AB796" s="859"/>
      <c r="AC796" s="860"/>
      <c r="AD796" s="864" t="s">
        <v>25</v>
      </c>
      <c r="AE796" s="865"/>
      <c r="AF796" s="865"/>
      <c r="AG796" s="866"/>
      <c r="AH796" s="1098" t="s">
        <v>174</v>
      </c>
      <c r="AI796" s="914"/>
      <c r="AJ796" s="914"/>
      <c r="AK796" s="917"/>
      <c r="AL796" s="1035" t="s">
        <v>46</v>
      </c>
      <c r="AM796" s="1035"/>
      <c r="AN796" s="880" t="s">
        <v>27</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5">
        <f>'報告書（事業主控）'!O798</f>
        <v>0</v>
      </c>
      <c r="P798" s="736" t="s">
        <v>39</v>
      </c>
      <c r="Q798" s="735">
        <f>'報告書（事業主控）'!Q798</f>
        <v>0</v>
      </c>
      <c r="R798" s="736" t="s">
        <v>40</v>
      </c>
      <c r="S798" s="735">
        <f>'報告書（事業主控）'!S798</f>
        <v>0</v>
      </c>
      <c r="T798" s="944" t="s">
        <v>41</v>
      </c>
      <c r="U798" s="944"/>
      <c r="V798" s="1071">
        <f>'報告書（事業主控）'!V798</f>
        <v>0</v>
      </c>
      <c r="W798" s="1072"/>
      <c r="X798" s="1072"/>
      <c r="Y798" s="737" t="s">
        <v>16</v>
      </c>
      <c r="Z798" s="743"/>
      <c r="AA798" s="744"/>
      <c r="AB798" s="744"/>
      <c r="AC798" s="737" t="s">
        <v>16</v>
      </c>
      <c r="AD798" s="743"/>
      <c r="AE798" s="744"/>
      <c r="AF798" s="744"/>
      <c r="AG798" s="740" t="s">
        <v>16</v>
      </c>
      <c r="AH798" s="1095">
        <f>'報告書（事業主控）'!AH798</f>
        <v>0</v>
      </c>
      <c r="AI798" s="1096"/>
      <c r="AJ798" s="1096"/>
      <c r="AK798" s="1097"/>
      <c r="AL798" s="743"/>
      <c r="AM798" s="745"/>
      <c r="AN798" s="1068">
        <f>'報告書（事業主控）'!AN798</f>
        <v>0</v>
      </c>
      <c r="AO798" s="1069"/>
      <c r="AP798" s="1069"/>
      <c r="AQ798" s="1069"/>
      <c r="AR798" s="1069"/>
      <c r="AS798" s="740" t="s">
        <v>16</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9" t="s">
        <v>39</v>
      </c>
      <c r="Q799" s="33">
        <f>'報告書（事業主控）'!Q799</f>
        <v>0</v>
      </c>
      <c r="R799" s="689" t="s">
        <v>40</v>
      </c>
      <c r="S799" s="33">
        <f>'報告書（事業主控）'!S799</f>
        <v>0</v>
      </c>
      <c r="T799" s="1090" t="s">
        <v>42</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2"/>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39</v>
      </c>
      <c r="Q800" s="32">
        <f>'報告書（事業主控）'!Q800</f>
        <v>0</v>
      </c>
      <c r="R800" s="11" t="s">
        <v>40</v>
      </c>
      <c r="S800" s="32">
        <f>'報告書（事業主控）'!S800</f>
        <v>0</v>
      </c>
      <c r="T800" s="950" t="s">
        <v>41</v>
      </c>
      <c r="U800" s="950"/>
      <c r="V800" s="1071">
        <f>'報告書（事業主控）'!V800</f>
        <v>0</v>
      </c>
      <c r="W800" s="1072"/>
      <c r="X800" s="1072"/>
      <c r="Y800" s="742"/>
      <c r="Z800" s="743"/>
      <c r="AA800" s="744"/>
      <c r="AB800" s="744"/>
      <c r="AC800" s="742"/>
      <c r="AD800" s="743"/>
      <c r="AE800" s="744"/>
      <c r="AF800" s="744"/>
      <c r="AG800" s="742"/>
      <c r="AH800" s="1068">
        <f>'報告書（事業主控）'!AH800</f>
        <v>0</v>
      </c>
      <c r="AI800" s="1069"/>
      <c r="AJ800" s="1069"/>
      <c r="AK800" s="1070"/>
      <c r="AL800" s="743"/>
      <c r="AM800" s="745"/>
      <c r="AN800" s="1068">
        <f>'報告書（事業主控）'!AN800</f>
        <v>0</v>
      </c>
      <c r="AO800" s="1069"/>
      <c r="AP800" s="1069"/>
      <c r="AQ800" s="1069"/>
      <c r="AR800" s="1069"/>
      <c r="AS800" s="746"/>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9" t="s">
        <v>39</v>
      </c>
      <c r="Q801" s="33">
        <f>'報告書（事業主控）'!Q801</f>
        <v>0</v>
      </c>
      <c r="R801" s="689" t="s">
        <v>40</v>
      </c>
      <c r="S801" s="33">
        <f>'報告書（事業主控）'!S801</f>
        <v>0</v>
      </c>
      <c r="T801" s="1090" t="s">
        <v>42</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2"/>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39</v>
      </c>
      <c r="Q802" s="32">
        <f>'報告書（事業主控）'!Q802</f>
        <v>0</v>
      </c>
      <c r="R802" s="11" t="s">
        <v>40</v>
      </c>
      <c r="S802" s="32">
        <f>'報告書（事業主控）'!S802</f>
        <v>0</v>
      </c>
      <c r="T802" s="950" t="s">
        <v>41</v>
      </c>
      <c r="U802" s="950"/>
      <c r="V802" s="1071">
        <f>'報告書（事業主控）'!V802</f>
        <v>0</v>
      </c>
      <c r="W802" s="1072"/>
      <c r="X802" s="1072"/>
      <c r="Y802" s="742"/>
      <c r="Z802" s="743"/>
      <c r="AA802" s="744"/>
      <c r="AB802" s="744"/>
      <c r="AC802" s="742"/>
      <c r="AD802" s="743"/>
      <c r="AE802" s="744"/>
      <c r="AF802" s="744"/>
      <c r="AG802" s="742"/>
      <c r="AH802" s="1068">
        <f>'報告書（事業主控）'!AH802</f>
        <v>0</v>
      </c>
      <c r="AI802" s="1069"/>
      <c r="AJ802" s="1069"/>
      <c r="AK802" s="1070"/>
      <c r="AL802" s="743"/>
      <c r="AM802" s="745"/>
      <c r="AN802" s="1068">
        <f>'報告書（事業主控）'!AN802</f>
        <v>0</v>
      </c>
      <c r="AO802" s="1069"/>
      <c r="AP802" s="1069"/>
      <c r="AQ802" s="1069"/>
      <c r="AR802" s="1069"/>
      <c r="AS802" s="746"/>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9" t="s">
        <v>39</v>
      </c>
      <c r="Q803" s="33">
        <f>'報告書（事業主控）'!Q803</f>
        <v>0</v>
      </c>
      <c r="R803" s="689" t="s">
        <v>40</v>
      </c>
      <c r="S803" s="33">
        <f>'報告書（事業主控）'!S803</f>
        <v>0</v>
      </c>
      <c r="T803" s="1090" t="s">
        <v>42</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2"/>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39</v>
      </c>
      <c r="Q804" s="32">
        <f>'報告書（事業主控）'!Q804</f>
        <v>0</v>
      </c>
      <c r="R804" s="11" t="s">
        <v>40</v>
      </c>
      <c r="S804" s="32">
        <f>'報告書（事業主控）'!S804</f>
        <v>0</v>
      </c>
      <c r="T804" s="950" t="s">
        <v>41</v>
      </c>
      <c r="U804" s="950"/>
      <c r="V804" s="1071">
        <f>'報告書（事業主控）'!V804</f>
        <v>0</v>
      </c>
      <c r="W804" s="1072"/>
      <c r="X804" s="1072"/>
      <c r="Y804" s="742"/>
      <c r="Z804" s="743"/>
      <c r="AA804" s="744"/>
      <c r="AB804" s="744"/>
      <c r="AC804" s="742"/>
      <c r="AD804" s="743"/>
      <c r="AE804" s="744"/>
      <c r="AF804" s="744"/>
      <c r="AG804" s="742"/>
      <c r="AH804" s="1068">
        <f>'報告書（事業主控）'!AH804</f>
        <v>0</v>
      </c>
      <c r="AI804" s="1069"/>
      <c r="AJ804" s="1069"/>
      <c r="AK804" s="1070"/>
      <c r="AL804" s="743"/>
      <c r="AM804" s="745"/>
      <c r="AN804" s="1068">
        <f>'報告書（事業主控）'!AN804</f>
        <v>0</v>
      </c>
      <c r="AO804" s="1069"/>
      <c r="AP804" s="1069"/>
      <c r="AQ804" s="1069"/>
      <c r="AR804" s="1069"/>
      <c r="AS804" s="746"/>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9" t="s">
        <v>39</v>
      </c>
      <c r="Q805" s="33">
        <f>'報告書（事業主控）'!Q805</f>
        <v>0</v>
      </c>
      <c r="R805" s="689" t="s">
        <v>40</v>
      </c>
      <c r="S805" s="33">
        <f>'報告書（事業主控）'!S805</f>
        <v>0</v>
      </c>
      <c r="T805" s="1090" t="s">
        <v>42</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2"/>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39</v>
      </c>
      <c r="Q806" s="32">
        <f>'報告書（事業主控）'!Q806</f>
        <v>0</v>
      </c>
      <c r="R806" s="11" t="s">
        <v>40</v>
      </c>
      <c r="S806" s="32">
        <f>'報告書（事業主控）'!S806</f>
        <v>0</v>
      </c>
      <c r="T806" s="950" t="s">
        <v>41</v>
      </c>
      <c r="U806" s="950"/>
      <c r="V806" s="1071">
        <f>'報告書（事業主控）'!V806</f>
        <v>0</v>
      </c>
      <c r="W806" s="1072"/>
      <c r="X806" s="1072"/>
      <c r="Y806" s="742"/>
      <c r="Z806" s="743"/>
      <c r="AA806" s="744"/>
      <c r="AB806" s="744"/>
      <c r="AC806" s="742"/>
      <c r="AD806" s="743"/>
      <c r="AE806" s="744"/>
      <c r="AF806" s="744"/>
      <c r="AG806" s="742"/>
      <c r="AH806" s="1068">
        <f>'報告書（事業主控）'!AH806</f>
        <v>0</v>
      </c>
      <c r="AI806" s="1069"/>
      <c r="AJ806" s="1069"/>
      <c r="AK806" s="1070"/>
      <c r="AL806" s="743"/>
      <c r="AM806" s="745"/>
      <c r="AN806" s="1068">
        <f>'報告書（事業主控）'!AN806</f>
        <v>0</v>
      </c>
      <c r="AO806" s="1069"/>
      <c r="AP806" s="1069"/>
      <c r="AQ806" s="1069"/>
      <c r="AR806" s="1069"/>
      <c r="AS806" s="746"/>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9" t="s">
        <v>39</v>
      </c>
      <c r="Q807" s="33">
        <f>'報告書（事業主控）'!Q807</f>
        <v>0</v>
      </c>
      <c r="R807" s="689" t="s">
        <v>40</v>
      </c>
      <c r="S807" s="33">
        <f>'報告書（事業主控）'!S807</f>
        <v>0</v>
      </c>
      <c r="T807" s="1090" t="s">
        <v>42</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2"/>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39</v>
      </c>
      <c r="Q808" s="32">
        <f>'報告書（事業主控）'!Q808</f>
        <v>0</v>
      </c>
      <c r="R808" s="11" t="s">
        <v>40</v>
      </c>
      <c r="S808" s="32">
        <f>'報告書（事業主控）'!S808</f>
        <v>0</v>
      </c>
      <c r="T808" s="950" t="s">
        <v>41</v>
      </c>
      <c r="U808" s="950"/>
      <c r="V808" s="1071">
        <f>'報告書（事業主控）'!V808</f>
        <v>0</v>
      </c>
      <c r="W808" s="1072"/>
      <c r="X808" s="1072"/>
      <c r="Y808" s="742"/>
      <c r="Z808" s="743"/>
      <c r="AA808" s="744"/>
      <c r="AB808" s="744"/>
      <c r="AC808" s="742"/>
      <c r="AD808" s="743"/>
      <c r="AE808" s="744"/>
      <c r="AF808" s="744"/>
      <c r="AG808" s="742"/>
      <c r="AH808" s="1068">
        <f>'報告書（事業主控）'!AH808</f>
        <v>0</v>
      </c>
      <c r="AI808" s="1069"/>
      <c r="AJ808" s="1069"/>
      <c r="AK808" s="1070"/>
      <c r="AL808" s="743"/>
      <c r="AM808" s="745"/>
      <c r="AN808" s="1068">
        <f>'報告書（事業主控）'!AN808</f>
        <v>0</v>
      </c>
      <c r="AO808" s="1069"/>
      <c r="AP808" s="1069"/>
      <c r="AQ808" s="1069"/>
      <c r="AR808" s="1069"/>
      <c r="AS808" s="746"/>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9" t="s">
        <v>39</v>
      </c>
      <c r="Q809" s="33">
        <f>'報告書（事業主控）'!Q809</f>
        <v>0</v>
      </c>
      <c r="R809" s="689" t="s">
        <v>40</v>
      </c>
      <c r="S809" s="33">
        <f>'報告書（事業主控）'!S809</f>
        <v>0</v>
      </c>
      <c r="T809" s="1090" t="s">
        <v>42</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2"/>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39</v>
      </c>
      <c r="Q810" s="32">
        <f>'報告書（事業主控）'!Q810</f>
        <v>0</v>
      </c>
      <c r="R810" s="11" t="s">
        <v>40</v>
      </c>
      <c r="S810" s="32">
        <f>'報告書（事業主控）'!S810</f>
        <v>0</v>
      </c>
      <c r="T810" s="950" t="s">
        <v>41</v>
      </c>
      <c r="U810" s="950"/>
      <c r="V810" s="1071">
        <f>'報告書（事業主控）'!V810</f>
        <v>0</v>
      </c>
      <c r="W810" s="1072"/>
      <c r="X810" s="1072"/>
      <c r="Y810" s="742"/>
      <c r="Z810" s="743"/>
      <c r="AA810" s="744"/>
      <c r="AB810" s="744"/>
      <c r="AC810" s="742"/>
      <c r="AD810" s="743"/>
      <c r="AE810" s="744"/>
      <c r="AF810" s="744"/>
      <c r="AG810" s="742"/>
      <c r="AH810" s="1068">
        <f>'報告書（事業主控）'!AH810</f>
        <v>0</v>
      </c>
      <c r="AI810" s="1069"/>
      <c r="AJ810" s="1069"/>
      <c r="AK810" s="1070"/>
      <c r="AL810" s="743"/>
      <c r="AM810" s="745"/>
      <c r="AN810" s="1068">
        <f>'報告書（事業主控）'!AN810</f>
        <v>0</v>
      </c>
      <c r="AO810" s="1069"/>
      <c r="AP810" s="1069"/>
      <c r="AQ810" s="1069"/>
      <c r="AR810" s="1069"/>
      <c r="AS810" s="746"/>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9" t="s">
        <v>39</v>
      </c>
      <c r="Q811" s="33">
        <f>'報告書（事業主控）'!Q811</f>
        <v>0</v>
      </c>
      <c r="R811" s="689" t="s">
        <v>40</v>
      </c>
      <c r="S811" s="33">
        <f>'報告書（事業主控）'!S811</f>
        <v>0</v>
      </c>
      <c r="T811" s="1090" t="s">
        <v>42</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2"/>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39</v>
      </c>
      <c r="Q812" s="32">
        <f>'報告書（事業主控）'!Q812</f>
        <v>0</v>
      </c>
      <c r="R812" s="11" t="s">
        <v>40</v>
      </c>
      <c r="S812" s="32">
        <f>'報告書（事業主控）'!S812</f>
        <v>0</v>
      </c>
      <c r="T812" s="950" t="s">
        <v>41</v>
      </c>
      <c r="U812" s="950"/>
      <c r="V812" s="1071">
        <f>'報告書（事業主控）'!V812</f>
        <v>0</v>
      </c>
      <c r="W812" s="1072"/>
      <c r="X812" s="1072"/>
      <c r="Y812" s="742"/>
      <c r="Z812" s="743"/>
      <c r="AA812" s="744"/>
      <c r="AB812" s="744"/>
      <c r="AC812" s="742"/>
      <c r="AD812" s="743"/>
      <c r="AE812" s="744"/>
      <c r="AF812" s="744"/>
      <c r="AG812" s="742"/>
      <c r="AH812" s="1068">
        <f>'報告書（事業主控）'!AH812</f>
        <v>0</v>
      </c>
      <c r="AI812" s="1069"/>
      <c r="AJ812" s="1069"/>
      <c r="AK812" s="1070"/>
      <c r="AL812" s="743"/>
      <c r="AM812" s="745"/>
      <c r="AN812" s="1068">
        <f>'報告書（事業主控）'!AN812</f>
        <v>0</v>
      </c>
      <c r="AO812" s="1069"/>
      <c r="AP812" s="1069"/>
      <c r="AQ812" s="1069"/>
      <c r="AR812" s="1069"/>
      <c r="AS812" s="746"/>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9" t="s">
        <v>39</v>
      </c>
      <c r="Q813" s="33">
        <f>'報告書（事業主控）'!Q813</f>
        <v>0</v>
      </c>
      <c r="R813" s="689" t="s">
        <v>40</v>
      </c>
      <c r="S813" s="33">
        <f>'報告書（事業主控）'!S813</f>
        <v>0</v>
      </c>
      <c r="T813" s="1090" t="s">
        <v>42</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2"/>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39</v>
      </c>
      <c r="Q814" s="32">
        <f>'報告書（事業主控）'!Q814</f>
        <v>0</v>
      </c>
      <c r="R814" s="11" t="s">
        <v>40</v>
      </c>
      <c r="S814" s="32">
        <f>'報告書（事業主控）'!S814</f>
        <v>0</v>
      </c>
      <c r="T814" s="950" t="s">
        <v>41</v>
      </c>
      <c r="U814" s="950"/>
      <c r="V814" s="1071">
        <f>'報告書（事業主控）'!V814</f>
        <v>0</v>
      </c>
      <c r="W814" s="1072"/>
      <c r="X814" s="1072"/>
      <c r="Y814" s="742"/>
      <c r="Z814" s="743"/>
      <c r="AA814" s="744"/>
      <c r="AB814" s="744"/>
      <c r="AC814" s="742"/>
      <c r="AD814" s="743"/>
      <c r="AE814" s="744"/>
      <c r="AF814" s="744"/>
      <c r="AG814" s="742"/>
      <c r="AH814" s="1068">
        <f>'報告書（事業主控）'!AH814</f>
        <v>0</v>
      </c>
      <c r="AI814" s="1069"/>
      <c r="AJ814" s="1069"/>
      <c r="AK814" s="1070"/>
      <c r="AL814" s="743"/>
      <c r="AM814" s="745"/>
      <c r="AN814" s="1068">
        <f>'報告書（事業主控）'!AN814</f>
        <v>0</v>
      </c>
      <c r="AO814" s="1069"/>
      <c r="AP814" s="1069"/>
      <c r="AQ814" s="1069"/>
      <c r="AR814" s="1069"/>
      <c r="AS814" s="746"/>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9" t="s">
        <v>39</v>
      </c>
      <c r="Q815" s="33">
        <f>'報告書（事業主控）'!Q815</f>
        <v>0</v>
      </c>
      <c r="R815" s="689" t="s">
        <v>40</v>
      </c>
      <c r="S815" s="33">
        <f>'報告書（事業主控）'!S815</f>
        <v>0</v>
      </c>
      <c r="T815" s="1090" t="s">
        <v>42</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2"/>
    </row>
    <row r="816" spans="2:45" ht="18" customHeight="1">
      <c r="B816" s="839" t="s">
        <v>865</v>
      </c>
      <c r="C816" s="956"/>
      <c r="D816" s="956"/>
      <c r="E816" s="957"/>
      <c r="F816" s="1073">
        <f>'報告書（事業主控）'!F816</f>
        <v>0</v>
      </c>
      <c r="G816" s="1074"/>
      <c r="H816" s="1074"/>
      <c r="I816" s="1074"/>
      <c r="J816" s="1074"/>
      <c r="K816" s="1074"/>
      <c r="L816" s="1074"/>
      <c r="M816" s="1074"/>
      <c r="N816" s="1075"/>
      <c r="O816" s="839" t="s">
        <v>866</v>
      </c>
      <c r="P816" s="956"/>
      <c r="Q816" s="956"/>
      <c r="R816" s="956"/>
      <c r="S816" s="956"/>
      <c r="T816" s="956"/>
      <c r="U816" s="957"/>
      <c r="V816" s="1068">
        <f>'報告書（事業主控）'!V816</f>
        <v>0</v>
      </c>
      <c r="W816" s="1069"/>
      <c r="X816" s="1069"/>
      <c r="Y816" s="1070"/>
      <c r="Z816" s="743"/>
      <c r="AA816" s="744"/>
      <c r="AB816" s="744"/>
      <c r="AC816" s="742"/>
      <c r="AD816" s="743"/>
      <c r="AE816" s="744"/>
      <c r="AF816" s="744"/>
      <c r="AG816" s="742"/>
      <c r="AH816" s="1068">
        <f>'報告書（事業主控）'!AH816</f>
        <v>0</v>
      </c>
      <c r="AI816" s="1069"/>
      <c r="AJ816" s="1069"/>
      <c r="AK816" s="1070"/>
      <c r="AL816" s="743"/>
      <c r="AM816" s="745"/>
      <c r="AN816" s="1068">
        <f>'報告書（事業主控）'!AN816</f>
        <v>0</v>
      </c>
      <c r="AO816" s="1069"/>
      <c r="AP816" s="1069"/>
      <c r="AQ816" s="1069"/>
      <c r="AR816" s="1069"/>
      <c r="AS816" s="746"/>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7"/>
      <c r="AM817" s="748"/>
      <c r="AN817" s="951">
        <f>'報告書（事業主控）'!AN817</f>
        <v>0</v>
      </c>
      <c r="AO817" s="954"/>
      <c r="AP817" s="954"/>
      <c r="AQ817" s="954"/>
      <c r="AR817" s="954"/>
      <c r="AS817" s="749"/>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91"/>
      <c r="AM818" s="692"/>
      <c r="AN818" s="1061">
        <f>'報告書（事業主控）'!AN818</f>
        <v>0</v>
      </c>
      <c r="AO818" s="1062"/>
      <c r="AP818" s="1062"/>
      <c r="AQ818" s="1062"/>
      <c r="AR818" s="1062"/>
      <c r="AS818" s="692"/>
    </row>
    <row r="819" spans="2:45" ht="18" customHeight="1">
      <c r="AN819" s="1060">
        <f>'報告書（事業主控）'!AN819:AR819</f>
        <v>0</v>
      </c>
      <c r="AO819" s="1060"/>
      <c r="AP819" s="1060"/>
      <c r="AQ819" s="1060"/>
      <c r="AR819" s="106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43</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740</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8"/>
      <c r="AO830" s="728"/>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10</v>
      </c>
      <c r="C832" s="836"/>
      <c r="D832" s="836"/>
      <c r="E832" s="836"/>
      <c r="F832" s="836"/>
      <c r="G832" s="836"/>
      <c r="H832" s="836"/>
      <c r="I832" s="836"/>
      <c r="J832" s="840" t="s">
        <v>18</v>
      </c>
      <c r="K832" s="840"/>
      <c r="L832" s="729" t="s">
        <v>11</v>
      </c>
      <c r="M832" s="840" t="s">
        <v>19</v>
      </c>
      <c r="N832" s="840"/>
      <c r="O832" s="841" t="s">
        <v>20</v>
      </c>
      <c r="P832" s="840"/>
      <c r="Q832" s="840"/>
      <c r="R832" s="840"/>
      <c r="S832" s="840"/>
      <c r="T832" s="840"/>
      <c r="U832" s="840" t="s">
        <v>21</v>
      </c>
      <c r="V832" s="840"/>
      <c r="W832" s="840"/>
      <c r="AD832" s="11"/>
      <c r="AE832" s="11"/>
      <c r="AF832" s="11"/>
      <c r="AG832" s="11"/>
      <c r="AH832" s="11"/>
      <c r="AI832" s="11"/>
      <c r="AJ832" s="11"/>
      <c r="AL832" s="981">
        <f>$AL$9</f>
        <v>0</v>
      </c>
      <c r="AM832" s="843"/>
      <c r="AN832" s="914" t="s">
        <v>12</v>
      </c>
      <c r="AO832" s="914"/>
      <c r="AP832" s="843">
        <v>21</v>
      </c>
      <c r="AQ832" s="843"/>
      <c r="AR832" s="914" t="s">
        <v>13</v>
      </c>
      <c r="AS832" s="917"/>
    </row>
    <row r="833" spans="2:45"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44</v>
      </c>
      <c r="C836" s="891"/>
      <c r="D836" s="891"/>
      <c r="E836" s="891"/>
      <c r="F836" s="891"/>
      <c r="G836" s="891"/>
      <c r="H836" s="891"/>
      <c r="I836" s="892"/>
      <c r="J836" s="890" t="s">
        <v>14</v>
      </c>
      <c r="K836" s="891"/>
      <c r="L836" s="891"/>
      <c r="M836" s="891"/>
      <c r="N836" s="899"/>
      <c r="O836" s="902" t="s">
        <v>45</v>
      </c>
      <c r="P836" s="891"/>
      <c r="Q836" s="891"/>
      <c r="R836" s="891"/>
      <c r="S836" s="891"/>
      <c r="T836" s="891"/>
      <c r="U836" s="892"/>
      <c r="V836" s="730" t="s">
        <v>876</v>
      </c>
      <c r="W836" s="731"/>
      <c r="X836" s="731"/>
      <c r="Y836" s="905" t="s">
        <v>877</v>
      </c>
      <c r="Z836" s="905"/>
      <c r="AA836" s="905"/>
      <c r="AB836" s="905"/>
      <c r="AC836" s="905"/>
      <c r="AD836" s="905"/>
      <c r="AE836" s="905"/>
      <c r="AF836" s="905"/>
      <c r="AG836" s="905"/>
      <c r="AH836" s="905"/>
      <c r="AI836" s="731"/>
      <c r="AJ836" s="731"/>
      <c r="AK836" s="732"/>
      <c r="AL836" s="1034" t="s">
        <v>836</v>
      </c>
      <c r="AM836" s="1034"/>
      <c r="AN836" s="906" t="s">
        <v>878</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15</v>
      </c>
      <c r="W837" s="853"/>
      <c r="X837" s="853"/>
      <c r="Y837" s="854"/>
      <c r="Z837" s="858" t="s">
        <v>24</v>
      </c>
      <c r="AA837" s="859"/>
      <c r="AB837" s="859"/>
      <c r="AC837" s="860"/>
      <c r="AD837" s="864" t="s">
        <v>25</v>
      </c>
      <c r="AE837" s="865"/>
      <c r="AF837" s="865"/>
      <c r="AG837" s="866"/>
      <c r="AH837" s="1098" t="s">
        <v>174</v>
      </c>
      <c r="AI837" s="914"/>
      <c r="AJ837" s="914"/>
      <c r="AK837" s="917"/>
      <c r="AL837" s="1035" t="s">
        <v>46</v>
      </c>
      <c r="AM837" s="1035"/>
      <c r="AN837" s="880" t="s">
        <v>27</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5">
        <f>'報告書（事業主控）'!O839</f>
        <v>0</v>
      </c>
      <c r="P839" s="736" t="s">
        <v>39</v>
      </c>
      <c r="Q839" s="735">
        <f>'報告書（事業主控）'!Q839</f>
        <v>0</v>
      </c>
      <c r="R839" s="736" t="s">
        <v>40</v>
      </c>
      <c r="S839" s="735">
        <f>'報告書（事業主控）'!S839</f>
        <v>0</v>
      </c>
      <c r="T839" s="944" t="s">
        <v>41</v>
      </c>
      <c r="U839" s="944"/>
      <c r="V839" s="1071">
        <f>'報告書（事業主控）'!V839</f>
        <v>0</v>
      </c>
      <c r="W839" s="1072"/>
      <c r="X839" s="1072"/>
      <c r="Y839" s="737" t="s">
        <v>16</v>
      </c>
      <c r="Z839" s="743"/>
      <c r="AA839" s="744"/>
      <c r="AB839" s="744"/>
      <c r="AC839" s="737" t="s">
        <v>16</v>
      </c>
      <c r="AD839" s="743"/>
      <c r="AE839" s="744"/>
      <c r="AF839" s="744"/>
      <c r="AG839" s="737" t="s">
        <v>16</v>
      </c>
      <c r="AH839" s="1095">
        <f>'報告書（事業主控）'!AH839</f>
        <v>0</v>
      </c>
      <c r="AI839" s="1096"/>
      <c r="AJ839" s="1096"/>
      <c r="AK839" s="1097"/>
      <c r="AL839" s="743"/>
      <c r="AM839" s="745"/>
      <c r="AN839" s="1068">
        <f>'報告書（事業主控）'!AN839</f>
        <v>0</v>
      </c>
      <c r="AO839" s="1069"/>
      <c r="AP839" s="1069"/>
      <c r="AQ839" s="1069"/>
      <c r="AR839" s="1069"/>
      <c r="AS839" s="740" t="s">
        <v>16</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9" t="s">
        <v>39</v>
      </c>
      <c r="Q840" s="33">
        <f>'報告書（事業主控）'!Q840</f>
        <v>0</v>
      </c>
      <c r="R840" s="689" t="s">
        <v>40</v>
      </c>
      <c r="S840" s="33">
        <f>'報告書（事業主控）'!S840</f>
        <v>0</v>
      </c>
      <c r="T840" s="1090" t="s">
        <v>42</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2"/>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39</v>
      </c>
      <c r="Q841" s="32">
        <f>'報告書（事業主控）'!Q841</f>
        <v>0</v>
      </c>
      <c r="R841" s="11" t="s">
        <v>40</v>
      </c>
      <c r="S841" s="32">
        <f>'報告書（事業主控）'!S841</f>
        <v>0</v>
      </c>
      <c r="T841" s="950" t="s">
        <v>41</v>
      </c>
      <c r="U841" s="950"/>
      <c r="V841" s="1071">
        <f>'報告書（事業主控）'!V841</f>
        <v>0</v>
      </c>
      <c r="W841" s="1072"/>
      <c r="X841" s="1072"/>
      <c r="Y841" s="742"/>
      <c r="Z841" s="743"/>
      <c r="AA841" s="744"/>
      <c r="AB841" s="744"/>
      <c r="AC841" s="742"/>
      <c r="AD841" s="743"/>
      <c r="AE841" s="744"/>
      <c r="AF841" s="744"/>
      <c r="AG841" s="742"/>
      <c r="AH841" s="1068">
        <f>'報告書（事業主控）'!AH841</f>
        <v>0</v>
      </c>
      <c r="AI841" s="1069"/>
      <c r="AJ841" s="1069"/>
      <c r="AK841" s="1070"/>
      <c r="AL841" s="743"/>
      <c r="AM841" s="745"/>
      <c r="AN841" s="1068">
        <f>'報告書（事業主控）'!AN841</f>
        <v>0</v>
      </c>
      <c r="AO841" s="1069"/>
      <c r="AP841" s="1069"/>
      <c r="AQ841" s="1069"/>
      <c r="AR841" s="1069"/>
      <c r="AS841" s="746"/>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9" t="s">
        <v>39</v>
      </c>
      <c r="Q842" s="33">
        <f>'報告書（事業主控）'!Q842</f>
        <v>0</v>
      </c>
      <c r="R842" s="689" t="s">
        <v>40</v>
      </c>
      <c r="S842" s="33">
        <f>'報告書（事業主控）'!S842</f>
        <v>0</v>
      </c>
      <c r="T842" s="1090" t="s">
        <v>42</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2"/>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39</v>
      </c>
      <c r="Q843" s="32">
        <f>'報告書（事業主控）'!Q843</f>
        <v>0</v>
      </c>
      <c r="R843" s="11" t="s">
        <v>40</v>
      </c>
      <c r="S843" s="32">
        <f>'報告書（事業主控）'!S843</f>
        <v>0</v>
      </c>
      <c r="T843" s="950" t="s">
        <v>41</v>
      </c>
      <c r="U843" s="950"/>
      <c r="V843" s="1071">
        <f>'報告書（事業主控）'!V843</f>
        <v>0</v>
      </c>
      <c r="W843" s="1072"/>
      <c r="X843" s="1072"/>
      <c r="Y843" s="742"/>
      <c r="Z843" s="743"/>
      <c r="AA843" s="744"/>
      <c r="AB843" s="744"/>
      <c r="AC843" s="742"/>
      <c r="AD843" s="743"/>
      <c r="AE843" s="744"/>
      <c r="AF843" s="744"/>
      <c r="AG843" s="742"/>
      <c r="AH843" s="1068">
        <f>'報告書（事業主控）'!AH843</f>
        <v>0</v>
      </c>
      <c r="AI843" s="1069"/>
      <c r="AJ843" s="1069"/>
      <c r="AK843" s="1070"/>
      <c r="AL843" s="743"/>
      <c r="AM843" s="745"/>
      <c r="AN843" s="1068">
        <f>'報告書（事業主控）'!AN843</f>
        <v>0</v>
      </c>
      <c r="AO843" s="1069"/>
      <c r="AP843" s="1069"/>
      <c r="AQ843" s="1069"/>
      <c r="AR843" s="1069"/>
      <c r="AS843" s="746"/>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9" t="s">
        <v>39</v>
      </c>
      <c r="Q844" s="33">
        <f>'報告書（事業主控）'!Q844</f>
        <v>0</v>
      </c>
      <c r="R844" s="689" t="s">
        <v>40</v>
      </c>
      <c r="S844" s="33">
        <f>'報告書（事業主控）'!S844</f>
        <v>0</v>
      </c>
      <c r="T844" s="1090" t="s">
        <v>42</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2"/>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39</v>
      </c>
      <c r="Q845" s="32">
        <f>'報告書（事業主控）'!Q845</f>
        <v>0</v>
      </c>
      <c r="R845" s="11" t="s">
        <v>40</v>
      </c>
      <c r="S845" s="32">
        <f>'報告書（事業主控）'!S845</f>
        <v>0</v>
      </c>
      <c r="T845" s="950" t="s">
        <v>41</v>
      </c>
      <c r="U845" s="950"/>
      <c r="V845" s="1071">
        <f>'報告書（事業主控）'!V845</f>
        <v>0</v>
      </c>
      <c r="W845" s="1072"/>
      <c r="X845" s="1072"/>
      <c r="Y845" s="742"/>
      <c r="Z845" s="743"/>
      <c r="AA845" s="744"/>
      <c r="AB845" s="744"/>
      <c r="AC845" s="742"/>
      <c r="AD845" s="743"/>
      <c r="AE845" s="744"/>
      <c r="AF845" s="744"/>
      <c r="AG845" s="742"/>
      <c r="AH845" s="1068">
        <f>'報告書（事業主控）'!AH845</f>
        <v>0</v>
      </c>
      <c r="AI845" s="1069"/>
      <c r="AJ845" s="1069"/>
      <c r="AK845" s="1070"/>
      <c r="AL845" s="743"/>
      <c r="AM845" s="745"/>
      <c r="AN845" s="1068">
        <f>'報告書（事業主控）'!AN845</f>
        <v>0</v>
      </c>
      <c r="AO845" s="1069"/>
      <c r="AP845" s="1069"/>
      <c r="AQ845" s="1069"/>
      <c r="AR845" s="1069"/>
      <c r="AS845" s="746"/>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9" t="s">
        <v>39</v>
      </c>
      <c r="Q846" s="33">
        <f>'報告書（事業主控）'!Q846</f>
        <v>0</v>
      </c>
      <c r="R846" s="689" t="s">
        <v>40</v>
      </c>
      <c r="S846" s="33">
        <f>'報告書（事業主控）'!S846</f>
        <v>0</v>
      </c>
      <c r="T846" s="1090" t="s">
        <v>42</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2"/>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39</v>
      </c>
      <c r="Q847" s="32">
        <f>'報告書（事業主控）'!Q847</f>
        <v>0</v>
      </c>
      <c r="R847" s="11" t="s">
        <v>40</v>
      </c>
      <c r="S847" s="32">
        <f>'報告書（事業主控）'!S847</f>
        <v>0</v>
      </c>
      <c r="T847" s="950" t="s">
        <v>41</v>
      </c>
      <c r="U847" s="950"/>
      <c r="V847" s="1071">
        <f>'報告書（事業主控）'!V847</f>
        <v>0</v>
      </c>
      <c r="W847" s="1072"/>
      <c r="X847" s="1072"/>
      <c r="Y847" s="742"/>
      <c r="Z847" s="743"/>
      <c r="AA847" s="744"/>
      <c r="AB847" s="744"/>
      <c r="AC847" s="742"/>
      <c r="AD847" s="743"/>
      <c r="AE847" s="744"/>
      <c r="AF847" s="744"/>
      <c r="AG847" s="742"/>
      <c r="AH847" s="1068">
        <f>'報告書（事業主控）'!AH847</f>
        <v>0</v>
      </c>
      <c r="AI847" s="1069"/>
      <c r="AJ847" s="1069"/>
      <c r="AK847" s="1070"/>
      <c r="AL847" s="743"/>
      <c r="AM847" s="745"/>
      <c r="AN847" s="1068">
        <f>'報告書（事業主控）'!AN847</f>
        <v>0</v>
      </c>
      <c r="AO847" s="1069"/>
      <c r="AP847" s="1069"/>
      <c r="AQ847" s="1069"/>
      <c r="AR847" s="1069"/>
      <c r="AS847" s="746"/>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9" t="s">
        <v>39</v>
      </c>
      <c r="Q848" s="33">
        <f>'報告書（事業主控）'!Q848</f>
        <v>0</v>
      </c>
      <c r="R848" s="689" t="s">
        <v>40</v>
      </c>
      <c r="S848" s="33">
        <f>'報告書（事業主控）'!S848</f>
        <v>0</v>
      </c>
      <c r="T848" s="1090" t="s">
        <v>42</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2"/>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39</v>
      </c>
      <c r="Q849" s="32">
        <f>'報告書（事業主控）'!Q849</f>
        <v>0</v>
      </c>
      <c r="R849" s="11" t="s">
        <v>40</v>
      </c>
      <c r="S849" s="32">
        <f>'報告書（事業主控）'!S849</f>
        <v>0</v>
      </c>
      <c r="T849" s="950" t="s">
        <v>41</v>
      </c>
      <c r="U849" s="950"/>
      <c r="V849" s="1071">
        <f>'報告書（事業主控）'!V849</f>
        <v>0</v>
      </c>
      <c r="W849" s="1072"/>
      <c r="X849" s="1072"/>
      <c r="Y849" s="742"/>
      <c r="Z849" s="743"/>
      <c r="AA849" s="744"/>
      <c r="AB849" s="744"/>
      <c r="AC849" s="742"/>
      <c r="AD849" s="743"/>
      <c r="AE849" s="744"/>
      <c r="AF849" s="744"/>
      <c r="AG849" s="742"/>
      <c r="AH849" s="1068">
        <f>'報告書（事業主控）'!AH849</f>
        <v>0</v>
      </c>
      <c r="AI849" s="1069"/>
      <c r="AJ849" s="1069"/>
      <c r="AK849" s="1070"/>
      <c r="AL849" s="743"/>
      <c r="AM849" s="745"/>
      <c r="AN849" s="1068">
        <f>'報告書（事業主控）'!AN849</f>
        <v>0</v>
      </c>
      <c r="AO849" s="1069"/>
      <c r="AP849" s="1069"/>
      <c r="AQ849" s="1069"/>
      <c r="AR849" s="1069"/>
      <c r="AS849" s="746"/>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9" t="s">
        <v>39</v>
      </c>
      <c r="Q850" s="33">
        <f>'報告書（事業主控）'!Q850</f>
        <v>0</v>
      </c>
      <c r="R850" s="689" t="s">
        <v>40</v>
      </c>
      <c r="S850" s="33">
        <f>'報告書（事業主控）'!S850</f>
        <v>0</v>
      </c>
      <c r="T850" s="1090" t="s">
        <v>42</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2"/>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39</v>
      </c>
      <c r="Q851" s="32">
        <f>'報告書（事業主控）'!Q851</f>
        <v>0</v>
      </c>
      <c r="R851" s="11" t="s">
        <v>40</v>
      </c>
      <c r="S851" s="32">
        <f>'報告書（事業主控）'!S851</f>
        <v>0</v>
      </c>
      <c r="T851" s="950" t="s">
        <v>41</v>
      </c>
      <c r="U851" s="950"/>
      <c r="V851" s="1071">
        <f>'報告書（事業主控）'!V851</f>
        <v>0</v>
      </c>
      <c r="W851" s="1072"/>
      <c r="X851" s="1072"/>
      <c r="Y851" s="742"/>
      <c r="Z851" s="743"/>
      <c r="AA851" s="744"/>
      <c r="AB851" s="744"/>
      <c r="AC851" s="742"/>
      <c r="AD851" s="743"/>
      <c r="AE851" s="744"/>
      <c r="AF851" s="744"/>
      <c r="AG851" s="742"/>
      <c r="AH851" s="1068">
        <f>'報告書（事業主控）'!AH851</f>
        <v>0</v>
      </c>
      <c r="AI851" s="1069"/>
      <c r="AJ851" s="1069"/>
      <c r="AK851" s="1070"/>
      <c r="AL851" s="743"/>
      <c r="AM851" s="745"/>
      <c r="AN851" s="1068">
        <f>'報告書（事業主控）'!AN851</f>
        <v>0</v>
      </c>
      <c r="AO851" s="1069"/>
      <c r="AP851" s="1069"/>
      <c r="AQ851" s="1069"/>
      <c r="AR851" s="1069"/>
      <c r="AS851" s="746"/>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9" t="s">
        <v>39</v>
      </c>
      <c r="Q852" s="33">
        <f>'報告書（事業主控）'!Q852</f>
        <v>0</v>
      </c>
      <c r="R852" s="689" t="s">
        <v>40</v>
      </c>
      <c r="S852" s="33">
        <f>'報告書（事業主控）'!S852</f>
        <v>0</v>
      </c>
      <c r="T852" s="1090" t="s">
        <v>42</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2"/>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39</v>
      </c>
      <c r="Q853" s="32">
        <f>'報告書（事業主控）'!Q853</f>
        <v>0</v>
      </c>
      <c r="R853" s="11" t="s">
        <v>40</v>
      </c>
      <c r="S853" s="32">
        <f>'報告書（事業主控）'!S853</f>
        <v>0</v>
      </c>
      <c r="T853" s="950" t="s">
        <v>41</v>
      </c>
      <c r="U853" s="950"/>
      <c r="V853" s="1071">
        <f>'報告書（事業主控）'!V853</f>
        <v>0</v>
      </c>
      <c r="W853" s="1072"/>
      <c r="X853" s="1072"/>
      <c r="Y853" s="742"/>
      <c r="Z853" s="743"/>
      <c r="AA853" s="744"/>
      <c r="AB853" s="744"/>
      <c r="AC853" s="742"/>
      <c r="AD853" s="743"/>
      <c r="AE853" s="744"/>
      <c r="AF853" s="744"/>
      <c r="AG853" s="742"/>
      <c r="AH853" s="1068">
        <f>'報告書（事業主控）'!AH853</f>
        <v>0</v>
      </c>
      <c r="AI853" s="1069"/>
      <c r="AJ853" s="1069"/>
      <c r="AK853" s="1070"/>
      <c r="AL853" s="743"/>
      <c r="AM853" s="745"/>
      <c r="AN853" s="1068">
        <f>'報告書（事業主控）'!AN853</f>
        <v>0</v>
      </c>
      <c r="AO853" s="1069"/>
      <c r="AP853" s="1069"/>
      <c r="AQ853" s="1069"/>
      <c r="AR853" s="1069"/>
      <c r="AS853" s="746"/>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9" t="s">
        <v>39</v>
      </c>
      <c r="Q854" s="33">
        <f>'報告書（事業主控）'!Q854</f>
        <v>0</v>
      </c>
      <c r="R854" s="689" t="s">
        <v>40</v>
      </c>
      <c r="S854" s="33">
        <f>'報告書（事業主控）'!S854</f>
        <v>0</v>
      </c>
      <c r="T854" s="1090" t="s">
        <v>42</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2"/>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39</v>
      </c>
      <c r="Q855" s="32">
        <f>'報告書（事業主控）'!Q855</f>
        <v>0</v>
      </c>
      <c r="R855" s="11" t="s">
        <v>40</v>
      </c>
      <c r="S855" s="32">
        <f>'報告書（事業主控）'!S855</f>
        <v>0</v>
      </c>
      <c r="T855" s="950" t="s">
        <v>41</v>
      </c>
      <c r="U855" s="950"/>
      <c r="V855" s="1071">
        <f>'報告書（事業主控）'!V855</f>
        <v>0</v>
      </c>
      <c r="W855" s="1072"/>
      <c r="X855" s="1072"/>
      <c r="Y855" s="742"/>
      <c r="Z855" s="743"/>
      <c r="AA855" s="744"/>
      <c r="AB855" s="744"/>
      <c r="AC855" s="742"/>
      <c r="AD855" s="743"/>
      <c r="AE855" s="744"/>
      <c r="AF855" s="744"/>
      <c r="AG855" s="742"/>
      <c r="AH855" s="1068">
        <f>'報告書（事業主控）'!AH855</f>
        <v>0</v>
      </c>
      <c r="AI855" s="1069"/>
      <c r="AJ855" s="1069"/>
      <c r="AK855" s="1070"/>
      <c r="AL855" s="743"/>
      <c r="AM855" s="745"/>
      <c r="AN855" s="1068">
        <f>'報告書（事業主控）'!AN855</f>
        <v>0</v>
      </c>
      <c r="AO855" s="1069"/>
      <c r="AP855" s="1069"/>
      <c r="AQ855" s="1069"/>
      <c r="AR855" s="1069"/>
      <c r="AS855" s="746"/>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9" t="s">
        <v>39</v>
      </c>
      <c r="Q856" s="33">
        <f>'報告書（事業主控）'!Q856</f>
        <v>0</v>
      </c>
      <c r="R856" s="689" t="s">
        <v>40</v>
      </c>
      <c r="S856" s="33">
        <f>'報告書（事業主控）'!S856</f>
        <v>0</v>
      </c>
      <c r="T856" s="1090" t="s">
        <v>42</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2"/>
    </row>
    <row r="857" spans="2:45" ht="18" customHeight="1">
      <c r="B857" s="839" t="s">
        <v>865</v>
      </c>
      <c r="C857" s="956"/>
      <c r="D857" s="956"/>
      <c r="E857" s="957"/>
      <c r="F857" s="1073">
        <f>'報告書（事業主控）'!F857</f>
        <v>0</v>
      </c>
      <c r="G857" s="1074"/>
      <c r="H857" s="1074"/>
      <c r="I857" s="1074"/>
      <c r="J857" s="1074"/>
      <c r="K857" s="1074"/>
      <c r="L857" s="1074"/>
      <c r="M857" s="1074"/>
      <c r="N857" s="1075"/>
      <c r="O857" s="839" t="s">
        <v>866</v>
      </c>
      <c r="P857" s="956"/>
      <c r="Q857" s="956"/>
      <c r="R857" s="956"/>
      <c r="S857" s="956"/>
      <c r="T857" s="956"/>
      <c r="U857" s="957"/>
      <c r="V857" s="1068">
        <f>'報告書（事業主控）'!V857</f>
        <v>0</v>
      </c>
      <c r="W857" s="1069"/>
      <c r="X857" s="1069"/>
      <c r="Y857" s="1070"/>
      <c r="Z857" s="743"/>
      <c r="AA857" s="744"/>
      <c r="AB857" s="744"/>
      <c r="AC857" s="742"/>
      <c r="AD857" s="743"/>
      <c r="AE857" s="744"/>
      <c r="AF857" s="744"/>
      <c r="AG857" s="742"/>
      <c r="AH857" s="1068">
        <f>'報告書（事業主控）'!AH857</f>
        <v>0</v>
      </c>
      <c r="AI857" s="1069"/>
      <c r="AJ857" s="1069"/>
      <c r="AK857" s="1070"/>
      <c r="AL857" s="743"/>
      <c r="AM857" s="745"/>
      <c r="AN857" s="1068">
        <f>'報告書（事業主控）'!AN857</f>
        <v>0</v>
      </c>
      <c r="AO857" s="1069"/>
      <c r="AP857" s="1069"/>
      <c r="AQ857" s="1069"/>
      <c r="AR857" s="1069"/>
      <c r="AS857" s="746"/>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7"/>
      <c r="AM858" s="748"/>
      <c r="AN858" s="951">
        <f>'報告書（事業主控）'!AN858</f>
        <v>0</v>
      </c>
      <c r="AO858" s="954"/>
      <c r="AP858" s="954"/>
      <c r="AQ858" s="954"/>
      <c r="AR858" s="954"/>
      <c r="AS858" s="749"/>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91"/>
      <c r="AM859" s="692"/>
      <c r="AN859" s="1061">
        <f>'報告書（事業主控）'!AN859</f>
        <v>0</v>
      </c>
      <c r="AO859" s="1062"/>
      <c r="AP859" s="1062"/>
      <c r="AQ859" s="1062"/>
      <c r="AR859" s="1062"/>
      <c r="AS859" s="692"/>
    </row>
    <row r="860" spans="2:45" ht="18" customHeight="1">
      <c r="AN860" s="1060">
        <f>'報告書（事業主控）'!AN860:AR860</f>
        <v>0</v>
      </c>
      <c r="AO860" s="1060"/>
      <c r="AP860" s="1060"/>
      <c r="AQ860" s="1060"/>
      <c r="AR860" s="106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43</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740</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8"/>
      <c r="AO871" s="728"/>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10</v>
      </c>
      <c r="C873" s="836"/>
      <c r="D873" s="836"/>
      <c r="E873" s="836"/>
      <c r="F873" s="836"/>
      <c r="G873" s="836"/>
      <c r="H873" s="836"/>
      <c r="I873" s="836"/>
      <c r="J873" s="840" t="s">
        <v>18</v>
      </c>
      <c r="K873" s="840"/>
      <c r="L873" s="729" t="s">
        <v>11</v>
      </c>
      <c r="M873" s="840" t="s">
        <v>19</v>
      </c>
      <c r="N873" s="840"/>
      <c r="O873" s="841" t="s">
        <v>20</v>
      </c>
      <c r="P873" s="840"/>
      <c r="Q873" s="840"/>
      <c r="R873" s="840"/>
      <c r="S873" s="840"/>
      <c r="T873" s="840"/>
      <c r="U873" s="840" t="s">
        <v>21</v>
      </c>
      <c r="V873" s="840"/>
      <c r="W873" s="840"/>
      <c r="AD873" s="11"/>
      <c r="AE873" s="11"/>
      <c r="AF873" s="11"/>
      <c r="AG873" s="11"/>
      <c r="AH873" s="11"/>
      <c r="AI873" s="11"/>
      <c r="AJ873" s="11"/>
      <c r="AL873" s="981">
        <f>$AL$9</f>
        <v>0</v>
      </c>
      <c r="AM873" s="843"/>
      <c r="AN873" s="914" t="s">
        <v>12</v>
      </c>
      <c r="AO873" s="914"/>
      <c r="AP873" s="843">
        <v>22</v>
      </c>
      <c r="AQ873" s="843"/>
      <c r="AR873" s="914" t="s">
        <v>13</v>
      </c>
      <c r="AS873" s="917"/>
    </row>
    <row r="874" spans="2:45"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44</v>
      </c>
      <c r="C877" s="891"/>
      <c r="D877" s="891"/>
      <c r="E877" s="891"/>
      <c r="F877" s="891"/>
      <c r="G877" s="891"/>
      <c r="H877" s="891"/>
      <c r="I877" s="892"/>
      <c r="J877" s="890" t="s">
        <v>14</v>
      </c>
      <c r="K877" s="891"/>
      <c r="L877" s="891"/>
      <c r="M877" s="891"/>
      <c r="N877" s="899"/>
      <c r="O877" s="902" t="s">
        <v>45</v>
      </c>
      <c r="P877" s="891"/>
      <c r="Q877" s="891"/>
      <c r="R877" s="891"/>
      <c r="S877" s="891"/>
      <c r="T877" s="891"/>
      <c r="U877" s="892"/>
      <c r="V877" s="730" t="s">
        <v>876</v>
      </c>
      <c r="W877" s="731"/>
      <c r="X877" s="731"/>
      <c r="Y877" s="905" t="s">
        <v>877</v>
      </c>
      <c r="Z877" s="905"/>
      <c r="AA877" s="905"/>
      <c r="AB877" s="905"/>
      <c r="AC877" s="905"/>
      <c r="AD877" s="905"/>
      <c r="AE877" s="905"/>
      <c r="AF877" s="905"/>
      <c r="AG877" s="905"/>
      <c r="AH877" s="905"/>
      <c r="AI877" s="731"/>
      <c r="AJ877" s="731"/>
      <c r="AK877" s="732"/>
      <c r="AL877" s="1034" t="s">
        <v>836</v>
      </c>
      <c r="AM877" s="1034"/>
      <c r="AN877" s="906" t="s">
        <v>878</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15</v>
      </c>
      <c r="W878" s="853"/>
      <c r="X878" s="853"/>
      <c r="Y878" s="854"/>
      <c r="Z878" s="858" t="s">
        <v>24</v>
      </c>
      <c r="AA878" s="859"/>
      <c r="AB878" s="859"/>
      <c r="AC878" s="860"/>
      <c r="AD878" s="864" t="s">
        <v>25</v>
      </c>
      <c r="AE878" s="865"/>
      <c r="AF878" s="865"/>
      <c r="AG878" s="866"/>
      <c r="AH878" s="1098" t="s">
        <v>174</v>
      </c>
      <c r="AI878" s="914"/>
      <c r="AJ878" s="914"/>
      <c r="AK878" s="917"/>
      <c r="AL878" s="1035" t="s">
        <v>46</v>
      </c>
      <c r="AM878" s="1035"/>
      <c r="AN878" s="880" t="s">
        <v>27</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5">
        <f>'報告書（事業主控）'!O880</f>
        <v>0</v>
      </c>
      <c r="P880" s="736" t="s">
        <v>39</v>
      </c>
      <c r="Q880" s="735">
        <f>'報告書（事業主控）'!Q880</f>
        <v>0</v>
      </c>
      <c r="R880" s="736" t="s">
        <v>40</v>
      </c>
      <c r="S880" s="735">
        <f>'報告書（事業主控）'!S880</f>
        <v>0</v>
      </c>
      <c r="T880" s="944" t="s">
        <v>41</v>
      </c>
      <c r="U880" s="944"/>
      <c r="V880" s="1071">
        <f>'報告書（事業主控）'!V880</f>
        <v>0</v>
      </c>
      <c r="W880" s="1072"/>
      <c r="X880" s="1072"/>
      <c r="Y880" s="737" t="s">
        <v>16</v>
      </c>
      <c r="Z880" s="743"/>
      <c r="AA880" s="744"/>
      <c r="AB880" s="744"/>
      <c r="AC880" s="737" t="s">
        <v>16</v>
      </c>
      <c r="AD880" s="743"/>
      <c r="AE880" s="744"/>
      <c r="AF880" s="744"/>
      <c r="AG880" s="737" t="s">
        <v>16</v>
      </c>
      <c r="AH880" s="1095">
        <f>'報告書（事業主控）'!AH880</f>
        <v>0</v>
      </c>
      <c r="AI880" s="1096"/>
      <c r="AJ880" s="1096"/>
      <c r="AK880" s="1097"/>
      <c r="AL880" s="743"/>
      <c r="AM880" s="745"/>
      <c r="AN880" s="1068">
        <f>'報告書（事業主控）'!AN880</f>
        <v>0</v>
      </c>
      <c r="AO880" s="1069"/>
      <c r="AP880" s="1069"/>
      <c r="AQ880" s="1069"/>
      <c r="AR880" s="1069"/>
      <c r="AS880" s="740" t="s">
        <v>16</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9" t="s">
        <v>39</v>
      </c>
      <c r="Q881" s="33">
        <f>'報告書（事業主控）'!Q881</f>
        <v>0</v>
      </c>
      <c r="R881" s="689" t="s">
        <v>40</v>
      </c>
      <c r="S881" s="33">
        <f>'報告書（事業主控）'!S881</f>
        <v>0</v>
      </c>
      <c r="T881" s="1090" t="s">
        <v>42</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2"/>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39</v>
      </c>
      <c r="Q882" s="32">
        <f>'報告書（事業主控）'!Q882</f>
        <v>0</v>
      </c>
      <c r="R882" s="11" t="s">
        <v>40</v>
      </c>
      <c r="S882" s="32">
        <f>'報告書（事業主控）'!S882</f>
        <v>0</v>
      </c>
      <c r="T882" s="950" t="s">
        <v>41</v>
      </c>
      <c r="U882" s="950"/>
      <c r="V882" s="1071">
        <f>'報告書（事業主控）'!V882</f>
        <v>0</v>
      </c>
      <c r="W882" s="1072"/>
      <c r="X882" s="1072"/>
      <c r="Y882" s="742"/>
      <c r="Z882" s="743"/>
      <c r="AA882" s="744"/>
      <c r="AB882" s="744"/>
      <c r="AC882" s="742"/>
      <c r="AD882" s="743"/>
      <c r="AE882" s="744"/>
      <c r="AF882" s="744"/>
      <c r="AG882" s="742"/>
      <c r="AH882" s="1068">
        <f>'報告書（事業主控）'!AH882</f>
        <v>0</v>
      </c>
      <c r="AI882" s="1069"/>
      <c r="AJ882" s="1069"/>
      <c r="AK882" s="1070"/>
      <c r="AL882" s="743"/>
      <c r="AM882" s="745"/>
      <c r="AN882" s="1068">
        <f>'報告書（事業主控）'!AN882</f>
        <v>0</v>
      </c>
      <c r="AO882" s="1069"/>
      <c r="AP882" s="1069"/>
      <c r="AQ882" s="1069"/>
      <c r="AR882" s="1069"/>
      <c r="AS882" s="746"/>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9" t="s">
        <v>39</v>
      </c>
      <c r="Q883" s="33">
        <f>'報告書（事業主控）'!Q883</f>
        <v>0</v>
      </c>
      <c r="R883" s="689" t="s">
        <v>40</v>
      </c>
      <c r="S883" s="33">
        <f>'報告書（事業主控）'!S883</f>
        <v>0</v>
      </c>
      <c r="T883" s="1090" t="s">
        <v>42</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2"/>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39</v>
      </c>
      <c r="Q884" s="32">
        <f>'報告書（事業主控）'!Q884</f>
        <v>0</v>
      </c>
      <c r="R884" s="11" t="s">
        <v>40</v>
      </c>
      <c r="S884" s="32">
        <f>'報告書（事業主控）'!S884</f>
        <v>0</v>
      </c>
      <c r="T884" s="950" t="s">
        <v>41</v>
      </c>
      <c r="U884" s="950"/>
      <c r="V884" s="1071">
        <f>'報告書（事業主控）'!V884</f>
        <v>0</v>
      </c>
      <c r="W884" s="1072"/>
      <c r="X884" s="1072"/>
      <c r="Y884" s="742"/>
      <c r="Z884" s="743"/>
      <c r="AA884" s="744"/>
      <c r="AB884" s="744"/>
      <c r="AC884" s="742"/>
      <c r="AD884" s="743"/>
      <c r="AE884" s="744"/>
      <c r="AF884" s="744"/>
      <c r="AG884" s="742"/>
      <c r="AH884" s="1068">
        <f>'報告書（事業主控）'!AH884</f>
        <v>0</v>
      </c>
      <c r="AI884" s="1069"/>
      <c r="AJ884" s="1069"/>
      <c r="AK884" s="1070"/>
      <c r="AL884" s="743"/>
      <c r="AM884" s="745"/>
      <c r="AN884" s="1068">
        <f>'報告書（事業主控）'!AN884</f>
        <v>0</v>
      </c>
      <c r="AO884" s="1069"/>
      <c r="AP884" s="1069"/>
      <c r="AQ884" s="1069"/>
      <c r="AR884" s="1069"/>
      <c r="AS884" s="746"/>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9" t="s">
        <v>39</v>
      </c>
      <c r="Q885" s="33">
        <f>'報告書（事業主控）'!Q885</f>
        <v>0</v>
      </c>
      <c r="R885" s="689" t="s">
        <v>40</v>
      </c>
      <c r="S885" s="33">
        <f>'報告書（事業主控）'!S885</f>
        <v>0</v>
      </c>
      <c r="T885" s="1090" t="s">
        <v>42</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2"/>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39</v>
      </c>
      <c r="Q886" s="32">
        <f>'報告書（事業主控）'!Q886</f>
        <v>0</v>
      </c>
      <c r="R886" s="11" t="s">
        <v>40</v>
      </c>
      <c r="S886" s="32">
        <f>'報告書（事業主控）'!S886</f>
        <v>0</v>
      </c>
      <c r="T886" s="950" t="s">
        <v>41</v>
      </c>
      <c r="U886" s="950"/>
      <c r="V886" s="1071">
        <f>'報告書（事業主控）'!V886</f>
        <v>0</v>
      </c>
      <c r="W886" s="1072"/>
      <c r="X886" s="1072"/>
      <c r="Y886" s="742"/>
      <c r="Z886" s="743"/>
      <c r="AA886" s="744"/>
      <c r="AB886" s="744"/>
      <c r="AC886" s="742"/>
      <c r="AD886" s="743"/>
      <c r="AE886" s="744"/>
      <c r="AF886" s="744"/>
      <c r="AG886" s="742"/>
      <c r="AH886" s="1068">
        <f>'報告書（事業主控）'!AH886</f>
        <v>0</v>
      </c>
      <c r="AI886" s="1069"/>
      <c r="AJ886" s="1069"/>
      <c r="AK886" s="1070"/>
      <c r="AL886" s="743"/>
      <c r="AM886" s="745"/>
      <c r="AN886" s="1068">
        <f>'報告書（事業主控）'!AN886</f>
        <v>0</v>
      </c>
      <c r="AO886" s="1069"/>
      <c r="AP886" s="1069"/>
      <c r="AQ886" s="1069"/>
      <c r="AR886" s="1069"/>
      <c r="AS886" s="746"/>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9" t="s">
        <v>39</v>
      </c>
      <c r="Q887" s="33">
        <f>'報告書（事業主控）'!Q887</f>
        <v>0</v>
      </c>
      <c r="R887" s="689" t="s">
        <v>40</v>
      </c>
      <c r="S887" s="33">
        <f>'報告書（事業主控）'!S887</f>
        <v>0</v>
      </c>
      <c r="T887" s="1090" t="s">
        <v>42</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2"/>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39</v>
      </c>
      <c r="Q888" s="32">
        <f>'報告書（事業主控）'!Q888</f>
        <v>0</v>
      </c>
      <c r="R888" s="11" t="s">
        <v>40</v>
      </c>
      <c r="S888" s="32">
        <f>'報告書（事業主控）'!S888</f>
        <v>0</v>
      </c>
      <c r="T888" s="950" t="s">
        <v>41</v>
      </c>
      <c r="U888" s="950"/>
      <c r="V888" s="1071">
        <f>'報告書（事業主控）'!V888</f>
        <v>0</v>
      </c>
      <c r="W888" s="1072"/>
      <c r="X888" s="1072"/>
      <c r="Y888" s="742"/>
      <c r="Z888" s="743"/>
      <c r="AA888" s="744"/>
      <c r="AB888" s="744"/>
      <c r="AC888" s="742"/>
      <c r="AD888" s="743"/>
      <c r="AE888" s="744"/>
      <c r="AF888" s="744"/>
      <c r="AG888" s="742"/>
      <c r="AH888" s="1068">
        <f>'報告書（事業主控）'!AH888</f>
        <v>0</v>
      </c>
      <c r="AI888" s="1069"/>
      <c r="AJ888" s="1069"/>
      <c r="AK888" s="1070"/>
      <c r="AL888" s="743"/>
      <c r="AM888" s="745"/>
      <c r="AN888" s="1068">
        <f>'報告書（事業主控）'!AN888</f>
        <v>0</v>
      </c>
      <c r="AO888" s="1069"/>
      <c r="AP888" s="1069"/>
      <c r="AQ888" s="1069"/>
      <c r="AR888" s="1069"/>
      <c r="AS888" s="746"/>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9" t="s">
        <v>39</v>
      </c>
      <c r="Q889" s="33">
        <f>'報告書（事業主控）'!Q889</f>
        <v>0</v>
      </c>
      <c r="R889" s="689" t="s">
        <v>40</v>
      </c>
      <c r="S889" s="33">
        <f>'報告書（事業主控）'!S889</f>
        <v>0</v>
      </c>
      <c r="T889" s="1090" t="s">
        <v>42</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2"/>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39</v>
      </c>
      <c r="Q890" s="32">
        <f>'報告書（事業主控）'!Q890</f>
        <v>0</v>
      </c>
      <c r="R890" s="11" t="s">
        <v>40</v>
      </c>
      <c r="S890" s="32">
        <f>'報告書（事業主控）'!S890</f>
        <v>0</v>
      </c>
      <c r="T890" s="950" t="s">
        <v>41</v>
      </c>
      <c r="U890" s="950"/>
      <c r="V890" s="1071">
        <f>'報告書（事業主控）'!V890</f>
        <v>0</v>
      </c>
      <c r="W890" s="1072"/>
      <c r="X890" s="1072"/>
      <c r="Y890" s="742"/>
      <c r="Z890" s="743"/>
      <c r="AA890" s="744"/>
      <c r="AB890" s="744"/>
      <c r="AC890" s="742"/>
      <c r="AD890" s="743"/>
      <c r="AE890" s="744"/>
      <c r="AF890" s="744"/>
      <c r="AG890" s="742"/>
      <c r="AH890" s="1068">
        <f>'報告書（事業主控）'!AH890</f>
        <v>0</v>
      </c>
      <c r="AI890" s="1069"/>
      <c r="AJ890" s="1069"/>
      <c r="AK890" s="1070"/>
      <c r="AL890" s="743"/>
      <c r="AM890" s="745"/>
      <c r="AN890" s="1068">
        <f>'報告書（事業主控）'!AN890</f>
        <v>0</v>
      </c>
      <c r="AO890" s="1069"/>
      <c r="AP890" s="1069"/>
      <c r="AQ890" s="1069"/>
      <c r="AR890" s="1069"/>
      <c r="AS890" s="746"/>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9" t="s">
        <v>39</v>
      </c>
      <c r="Q891" s="33">
        <f>'報告書（事業主控）'!Q891</f>
        <v>0</v>
      </c>
      <c r="R891" s="689" t="s">
        <v>40</v>
      </c>
      <c r="S891" s="33">
        <f>'報告書（事業主控）'!S891</f>
        <v>0</v>
      </c>
      <c r="T891" s="1090" t="s">
        <v>42</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2"/>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39</v>
      </c>
      <c r="Q892" s="32">
        <f>'報告書（事業主控）'!Q892</f>
        <v>0</v>
      </c>
      <c r="R892" s="11" t="s">
        <v>40</v>
      </c>
      <c r="S892" s="32">
        <f>'報告書（事業主控）'!S892</f>
        <v>0</v>
      </c>
      <c r="T892" s="950" t="s">
        <v>41</v>
      </c>
      <c r="U892" s="950"/>
      <c r="V892" s="1071">
        <f>'報告書（事業主控）'!V892</f>
        <v>0</v>
      </c>
      <c r="W892" s="1072"/>
      <c r="X892" s="1072"/>
      <c r="Y892" s="742"/>
      <c r="Z892" s="743"/>
      <c r="AA892" s="744"/>
      <c r="AB892" s="744"/>
      <c r="AC892" s="742"/>
      <c r="AD892" s="743"/>
      <c r="AE892" s="744"/>
      <c r="AF892" s="744"/>
      <c r="AG892" s="742"/>
      <c r="AH892" s="1068">
        <f>'報告書（事業主控）'!AH892</f>
        <v>0</v>
      </c>
      <c r="AI892" s="1069"/>
      <c r="AJ892" s="1069"/>
      <c r="AK892" s="1070"/>
      <c r="AL892" s="743"/>
      <c r="AM892" s="745"/>
      <c r="AN892" s="1068">
        <f>'報告書（事業主控）'!AN892</f>
        <v>0</v>
      </c>
      <c r="AO892" s="1069"/>
      <c r="AP892" s="1069"/>
      <c r="AQ892" s="1069"/>
      <c r="AR892" s="1069"/>
      <c r="AS892" s="746"/>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9" t="s">
        <v>39</v>
      </c>
      <c r="Q893" s="33">
        <f>'報告書（事業主控）'!Q893</f>
        <v>0</v>
      </c>
      <c r="R893" s="689" t="s">
        <v>40</v>
      </c>
      <c r="S893" s="33">
        <f>'報告書（事業主控）'!S893</f>
        <v>0</v>
      </c>
      <c r="T893" s="1090" t="s">
        <v>42</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2"/>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39</v>
      </c>
      <c r="Q894" s="32">
        <f>'報告書（事業主控）'!Q894</f>
        <v>0</v>
      </c>
      <c r="R894" s="11" t="s">
        <v>40</v>
      </c>
      <c r="S894" s="32">
        <f>'報告書（事業主控）'!S894</f>
        <v>0</v>
      </c>
      <c r="T894" s="950" t="s">
        <v>41</v>
      </c>
      <c r="U894" s="950"/>
      <c r="V894" s="1071">
        <f>'報告書（事業主控）'!V894</f>
        <v>0</v>
      </c>
      <c r="W894" s="1072"/>
      <c r="X894" s="1072"/>
      <c r="Y894" s="742"/>
      <c r="Z894" s="743"/>
      <c r="AA894" s="744"/>
      <c r="AB894" s="744"/>
      <c r="AC894" s="742"/>
      <c r="AD894" s="743"/>
      <c r="AE894" s="744"/>
      <c r="AF894" s="744"/>
      <c r="AG894" s="742"/>
      <c r="AH894" s="1068">
        <f>'報告書（事業主控）'!AH894</f>
        <v>0</v>
      </c>
      <c r="AI894" s="1069"/>
      <c r="AJ894" s="1069"/>
      <c r="AK894" s="1070"/>
      <c r="AL894" s="743"/>
      <c r="AM894" s="745"/>
      <c r="AN894" s="1068">
        <f>'報告書（事業主控）'!AN894</f>
        <v>0</v>
      </c>
      <c r="AO894" s="1069"/>
      <c r="AP894" s="1069"/>
      <c r="AQ894" s="1069"/>
      <c r="AR894" s="1069"/>
      <c r="AS894" s="746"/>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9" t="s">
        <v>39</v>
      </c>
      <c r="Q895" s="33">
        <f>'報告書（事業主控）'!Q895</f>
        <v>0</v>
      </c>
      <c r="R895" s="689" t="s">
        <v>40</v>
      </c>
      <c r="S895" s="33">
        <f>'報告書（事業主控）'!S895</f>
        <v>0</v>
      </c>
      <c r="T895" s="1090" t="s">
        <v>42</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2"/>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39</v>
      </c>
      <c r="Q896" s="32">
        <f>'報告書（事業主控）'!Q896</f>
        <v>0</v>
      </c>
      <c r="R896" s="11" t="s">
        <v>40</v>
      </c>
      <c r="S896" s="32">
        <f>'報告書（事業主控）'!S896</f>
        <v>0</v>
      </c>
      <c r="T896" s="950" t="s">
        <v>41</v>
      </c>
      <c r="U896" s="950"/>
      <c r="V896" s="1071">
        <f>'報告書（事業主控）'!V896</f>
        <v>0</v>
      </c>
      <c r="W896" s="1072"/>
      <c r="X896" s="1072"/>
      <c r="Y896" s="742"/>
      <c r="Z896" s="743"/>
      <c r="AA896" s="744"/>
      <c r="AB896" s="744"/>
      <c r="AC896" s="742"/>
      <c r="AD896" s="743"/>
      <c r="AE896" s="744"/>
      <c r="AF896" s="744"/>
      <c r="AG896" s="742"/>
      <c r="AH896" s="1068">
        <f>'報告書（事業主控）'!AH896</f>
        <v>0</v>
      </c>
      <c r="AI896" s="1069"/>
      <c r="AJ896" s="1069"/>
      <c r="AK896" s="1070"/>
      <c r="AL896" s="743"/>
      <c r="AM896" s="745"/>
      <c r="AN896" s="1068">
        <f>'報告書（事業主控）'!AN896</f>
        <v>0</v>
      </c>
      <c r="AO896" s="1069"/>
      <c r="AP896" s="1069"/>
      <c r="AQ896" s="1069"/>
      <c r="AR896" s="1069"/>
      <c r="AS896" s="746"/>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9" t="s">
        <v>39</v>
      </c>
      <c r="Q897" s="33">
        <f>'報告書（事業主控）'!Q897</f>
        <v>0</v>
      </c>
      <c r="R897" s="689" t="s">
        <v>40</v>
      </c>
      <c r="S897" s="33">
        <f>'報告書（事業主控）'!S897</f>
        <v>0</v>
      </c>
      <c r="T897" s="1090" t="s">
        <v>42</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2"/>
    </row>
    <row r="898" spans="2:45" ht="18" customHeight="1">
      <c r="B898" s="839" t="s">
        <v>865</v>
      </c>
      <c r="C898" s="956"/>
      <c r="D898" s="956"/>
      <c r="E898" s="957"/>
      <c r="F898" s="1073">
        <f>'報告書（事業主控）'!F898</f>
        <v>0</v>
      </c>
      <c r="G898" s="1074"/>
      <c r="H898" s="1074"/>
      <c r="I898" s="1074"/>
      <c r="J898" s="1074"/>
      <c r="K898" s="1074"/>
      <c r="L898" s="1074"/>
      <c r="M898" s="1074"/>
      <c r="N898" s="1075"/>
      <c r="O898" s="839" t="s">
        <v>866</v>
      </c>
      <c r="P898" s="956"/>
      <c r="Q898" s="956"/>
      <c r="R898" s="956"/>
      <c r="S898" s="956"/>
      <c r="T898" s="956"/>
      <c r="U898" s="957"/>
      <c r="V898" s="1068">
        <f>'報告書（事業主控）'!V898</f>
        <v>0</v>
      </c>
      <c r="W898" s="1069"/>
      <c r="X898" s="1069"/>
      <c r="Y898" s="1070"/>
      <c r="Z898" s="743"/>
      <c r="AA898" s="744"/>
      <c r="AB898" s="744"/>
      <c r="AC898" s="742"/>
      <c r="AD898" s="743"/>
      <c r="AE898" s="744"/>
      <c r="AF898" s="744"/>
      <c r="AG898" s="742"/>
      <c r="AH898" s="1068">
        <f>'報告書（事業主控）'!AH898</f>
        <v>0</v>
      </c>
      <c r="AI898" s="1069"/>
      <c r="AJ898" s="1069"/>
      <c r="AK898" s="1070"/>
      <c r="AL898" s="743"/>
      <c r="AM898" s="745"/>
      <c r="AN898" s="1068">
        <f>'報告書（事業主控）'!AN898</f>
        <v>0</v>
      </c>
      <c r="AO898" s="1069"/>
      <c r="AP898" s="1069"/>
      <c r="AQ898" s="1069"/>
      <c r="AR898" s="1069"/>
      <c r="AS898" s="746"/>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7"/>
      <c r="AM899" s="748"/>
      <c r="AN899" s="951">
        <f>'報告書（事業主控）'!AN899</f>
        <v>0</v>
      </c>
      <c r="AO899" s="954"/>
      <c r="AP899" s="954"/>
      <c r="AQ899" s="954"/>
      <c r="AR899" s="954"/>
      <c r="AS899" s="749"/>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91"/>
      <c r="AM900" s="692"/>
      <c r="AN900" s="1061">
        <f>'報告書（事業主控）'!AN900</f>
        <v>0</v>
      </c>
      <c r="AO900" s="1062"/>
      <c r="AP900" s="1062"/>
      <c r="AQ900" s="1062"/>
      <c r="AR900" s="1062"/>
      <c r="AS900" s="692"/>
    </row>
    <row r="901" spans="2:45" ht="18" customHeight="1">
      <c r="AN901" s="1060">
        <f>'報告書（事業主控）'!AN901:AR901</f>
        <v>0</v>
      </c>
      <c r="AO901" s="1060"/>
      <c r="AP901" s="1060"/>
      <c r="AQ901" s="1060"/>
      <c r="AR901" s="106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43</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740</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8"/>
      <c r="AO912" s="728"/>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10</v>
      </c>
      <c r="C914" s="836"/>
      <c r="D914" s="836"/>
      <c r="E914" s="836"/>
      <c r="F914" s="836"/>
      <c r="G914" s="836"/>
      <c r="H914" s="836"/>
      <c r="I914" s="836"/>
      <c r="J914" s="840" t="s">
        <v>18</v>
      </c>
      <c r="K914" s="840"/>
      <c r="L914" s="729" t="s">
        <v>11</v>
      </c>
      <c r="M914" s="840" t="s">
        <v>19</v>
      </c>
      <c r="N914" s="840"/>
      <c r="O914" s="841" t="s">
        <v>20</v>
      </c>
      <c r="P914" s="840"/>
      <c r="Q914" s="840"/>
      <c r="R914" s="840"/>
      <c r="S914" s="840"/>
      <c r="T914" s="840"/>
      <c r="U914" s="840" t="s">
        <v>21</v>
      </c>
      <c r="V914" s="840"/>
      <c r="W914" s="840"/>
      <c r="AD914" s="11"/>
      <c r="AE914" s="11"/>
      <c r="AF914" s="11"/>
      <c r="AG914" s="11"/>
      <c r="AH914" s="11"/>
      <c r="AI914" s="11"/>
      <c r="AJ914" s="11"/>
      <c r="AL914" s="981">
        <f>$AL$9</f>
        <v>0</v>
      </c>
      <c r="AM914" s="843"/>
      <c r="AN914" s="914" t="s">
        <v>12</v>
      </c>
      <c r="AO914" s="914"/>
      <c r="AP914" s="843">
        <v>23</v>
      </c>
      <c r="AQ914" s="843"/>
      <c r="AR914" s="914" t="s">
        <v>13</v>
      </c>
      <c r="AS914" s="917"/>
    </row>
    <row r="915" spans="2:45"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44</v>
      </c>
      <c r="C918" s="891"/>
      <c r="D918" s="891"/>
      <c r="E918" s="891"/>
      <c r="F918" s="891"/>
      <c r="G918" s="891"/>
      <c r="H918" s="891"/>
      <c r="I918" s="892"/>
      <c r="J918" s="890" t="s">
        <v>14</v>
      </c>
      <c r="K918" s="891"/>
      <c r="L918" s="891"/>
      <c r="M918" s="891"/>
      <c r="N918" s="899"/>
      <c r="O918" s="902" t="s">
        <v>45</v>
      </c>
      <c r="P918" s="891"/>
      <c r="Q918" s="891"/>
      <c r="R918" s="891"/>
      <c r="S918" s="891"/>
      <c r="T918" s="891"/>
      <c r="U918" s="892"/>
      <c r="V918" s="730" t="s">
        <v>876</v>
      </c>
      <c r="W918" s="731"/>
      <c r="X918" s="731"/>
      <c r="Y918" s="905" t="s">
        <v>877</v>
      </c>
      <c r="Z918" s="905"/>
      <c r="AA918" s="905"/>
      <c r="AB918" s="905"/>
      <c r="AC918" s="905"/>
      <c r="AD918" s="905"/>
      <c r="AE918" s="905"/>
      <c r="AF918" s="905"/>
      <c r="AG918" s="905"/>
      <c r="AH918" s="905"/>
      <c r="AI918" s="731"/>
      <c r="AJ918" s="731"/>
      <c r="AK918" s="732"/>
      <c r="AL918" s="1034" t="s">
        <v>836</v>
      </c>
      <c r="AM918" s="1034"/>
      <c r="AN918" s="906" t="s">
        <v>878</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15</v>
      </c>
      <c r="W919" s="853"/>
      <c r="X919" s="853"/>
      <c r="Y919" s="854"/>
      <c r="Z919" s="858" t="s">
        <v>24</v>
      </c>
      <c r="AA919" s="859"/>
      <c r="AB919" s="859"/>
      <c r="AC919" s="860"/>
      <c r="AD919" s="864" t="s">
        <v>25</v>
      </c>
      <c r="AE919" s="865"/>
      <c r="AF919" s="865"/>
      <c r="AG919" s="866"/>
      <c r="AH919" s="1098" t="s">
        <v>174</v>
      </c>
      <c r="AI919" s="914"/>
      <c r="AJ919" s="914"/>
      <c r="AK919" s="917"/>
      <c r="AL919" s="1035" t="s">
        <v>46</v>
      </c>
      <c r="AM919" s="1035"/>
      <c r="AN919" s="880" t="s">
        <v>27</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5">
        <f>'報告書（事業主控）'!O921</f>
        <v>0</v>
      </c>
      <c r="P921" s="736" t="s">
        <v>39</v>
      </c>
      <c r="Q921" s="735">
        <f>'報告書（事業主控）'!Q921</f>
        <v>0</v>
      </c>
      <c r="R921" s="736" t="s">
        <v>40</v>
      </c>
      <c r="S921" s="735">
        <f>'報告書（事業主控）'!S921</f>
        <v>0</v>
      </c>
      <c r="T921" s="944" t="s">
        <v>41</v>
      </c>
      <c r="U921" s="944"/>
      <c r="V921" s="1071">
        <f>'報告書（事業主控）'!V921</f>
        <v>0</v>
      </c>
      <c r="W921" s="1072"/>
      <c r="X921" s="1072"/>
      <c r="Y921" s="737" t="s">
        <v>16</v>
      </c>
      <c r="Z921" s="743"/>
      <c r="AA921" s="744"/>
      <c r="AB921" s="744"/>
      <c r="AC921" s="737" t="s">
        <v>16</v>
      </c>
      <c r="AD921" s="743"/>
      <c r="AE921" s="744"/>
      <c r="AF921" s="744"/>
      <c r="AG921" s="737" t="s">
        <v>16</v>
      </c>
      <c r="AH921" s="1095">
        <f>'報告書（事業主控）'!AH921</f>
        <v>0</v>
      </c>
      <c r="AI921" s="1096"/>
      <c r="AJ921" s="1096"/>
      <c r="AK921" s="1097"/>
      <c r="AL921" s="743"/>
      <c r="AM921" s="745"/>
      <c r="AN921" s="1068">
        <f>'報告書（事業主控）'!AN921</f>
        <v>0</v>
      </c>
      <c r="AO921" s="1069"/>
      <c r="AP921" s="1069"/>
      <c r="AQ921" s="1069"/>
      <c r="AR921" s="1069"/>
      <c r="AS921" s="740" t="s">
        <v>16</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9" t="s">
        <v>39</v>
      </c>
      <c r="Q922" s="33">
        <f>'報告書（事業主控）'!Q922</f>
        <v>0</v>
      </c>
      <c r="R922" s="689" t="s">
        <v>40</v>
      </c>
      <c r="S922" s="33">
        <f>'報告書（事業主控）'!S922</f>
        <v>0</v>
      </c>
      <c r="T922" s="1090" t="s">
        <v>42</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2"/>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39</v>
      </c>
      <c r="Q923" s="32">
        <f>'報告書（事業主控）'!Q923</f>
        <v>0</v>
      </c>
      <c r="R923" s="11" t="s">
        <v>40</v>
      </c>
      <c r="S923" s="32">
        <f>'報告書（事業主控）'!S923</f>
        <v>0</v>
      </c>
      <c r="T923" s="950" t="s">
        <v>41</v>
      </c>
      <c r="U923" s="950"/>
      <c r="V923" s="1071">
        <f>'報告書（事業主控）'!V923</f>
        <v>0</v>
      </c>
      <c r="W923" s="1072"/>
      <c r="X923" s="1072"/>
      <c r="Y923" s="742"/>
      <c r="Z923" s="743"/>
      <c r="AA923" s="744"/>
      <c r="AB923" s="744"/>
      <c r="AC923" s="742"/>
      <c r="AD923" s="743"/>
      <c r="AE923" s="744"/>
      <c r="AF923" s="744"/>
      <c r="AG923" s="742"/>
      <c r="AH923" s="1068">
        <f>'報告書（事業主控）'!AH923</f>
        <v>0</v>
      </c>
      <c r="AI923" s="1069"/>
      <c r="AJ923" s="1069"/>
      <c r="AK923" s="1070"/>
      <c r="AL923" s="743"/>
      <c r="AM923" s="745"/>
      <c r="AN923" s="1068">
        <f>'報告書（事業主控）'!AN923</f>
        <v>0</v>
      </c>
      <c r="AO923" s="1069"/>
      <c r="AP923" s="1069"/>
      <c r="AQ923" s="1069"/>
      <c r="AR923" s="1069"/>
      <c r="AS923" s="746"/>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9" t="s">
        <v>39</v>
      </c>
      <c r="Q924" s="33">
        <f>'報告書（事業主控）'!Q924</f>
        <v>0</v>
      </c>
      <c r="R924" s="689" t="s">
        <v>40</v>
      </c>
      <c r="S924" s="33">
        <f>'報告書（事業主控）'!S924</f>
        <v>0</v>
      </c>
      <c r="T924" s="1090" t="s">
        <v>42</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2"/>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39</v>
      </c>
      <c r="Q925" s="32">
        <f>'報告書（事業主控）'!Q925</f>
        <v>0</v>
      </c>
      <c r="R925" s="11" t="s">
        <v>40</v>
      </c>
      <c r="S925" s="32">
        <f>'報告書（事業主控）'!S925</f>
        <v>0</v>
      </c>
      <c r="T925" s="950" t="s">
        <v>41</v>
      </c>
      <c r="U925" s="950"/>
      <c r="V925" s="1071">
        <f>'報告書（事業主控）'!V925</f>
        <v>0</v>
      </c>
      <c r="W925" s="1072"/>
      <c r="X925" s="1072"/>
      <c r="Y925" s="742"/>
      <c r="Z925" s="743"/>
      <c r="AA925" s="744"/>
      <c r="AB925" s="744"/>
      <c r="AC925" s="742"/>
      <c r="AD925" s="743"/>
      <c r="AE925" s="744"/>
      <c r="AF925" s="744"/>
      <c r="AG925" s="742"/>
      <c r="AH925" s="1068">
        <f>'報告書（事業主控）'!AH925</f>
        <v>0</v>
      </c>
      <c r="AI925" s="1069"/>
      <c r="AJ925" s="1069"/>
      <c r="AK925" s="1070"/>
      <c r="AL925" s="743"/>
      <c r="AM925" s="745"/>
      <c r="AN925" s="1068">
        <f>'報告書（事業主控）'!AN925</f>
        <v>0</v>
      </c>
      <c r="AO925" s="1069"/>
      <c r="AP925" s="1069"/>
      <c r="AQ925" s="1069"/>
      <c r="AR925" s="1069"/>
      <c r="AS925" s="746"/>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9" t="s">
        <v>39</v>
      </c>
      <c r="Q926" s="33">
        <f>'報告書（事業主控）'!Q926</f>
        <v>0</v>
      </c>
      <c r="R926" s="689" t="s">
        <v>40</v>
      </c>
      <c r="S926" s="33">
        <f>'報告書（事業主控）'!S926</f>
        <v>0</v>
      </c>
      <c r="T926" s="1090" t="s">
        <v>42</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2"/>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39</v>
      </c>
      <c r="Q927" s="32">
        <f>'報告書（事業主控）'!Q927</f>
        <v>0</v>
      </c>
      <c r="R927" s="11" t="s">
        <v>40</v>
      </c>
      <c r="S927" s="32">
        <f>'報告書（事業主控）'!S927</f>
        <v>0</v>
      </c>
      <c r="T927" s="950" t="s">
        <v>41</v>
      </c>
      <c r="U927" s="950"/>
      <c r="V927" s="1071">
        <f>'報告書（事業主控）'!V927</f>
        <v>0</v>
      </c>
      <c r="W927" s="1072"/>
      <c r="X927" s="1072"/>
      <c r="Y927" s="742"/>
      <c r="Z927" s="743"/>
      <c r="AA927" s="744"/>
      <c r="AB927" s="744"/>
      <c r="AC927" s="742"/>
      <c r="AD927" s="743"/>
      <c r="AE927" s="744"/>
      <c r="AF927" s="744"/>
      <c r="AG927" s="742"/>
      <c r="AH927" s="1068">
        <f>'報告書（事業主控）'!AH927</f>
        <v>0</v>
      </c>
      <c r="AI927" s="1069"/>
      <c r="AJ927" s="1069"/>
      <c r="AK927" s="1070"/>
      <c r="AL927" s="743"/>
      <c r="AM927" s="745"/>
      <c r="AN927" s="1068">
        <f>'報告書（事業主控）'!AN927</f>
        <v>0</v>
      </c>
      <c r="AO927" s="1069"/>
      <c r="AP927" s="1069"/>
      <c r="AQ927" s="1069"/>
      <c r="AR927" s="1069"/>
      <c r="AS927" s="746"/>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9" t="s">
        <v>39</v>
      </c>
      <c r="Q928" s="33">
        <f>'報告書（事業主控）'!Q928</f>
        <v>0</v>
      </c>
      <c r="R928" s="689" t="s">
        <v>40</v>
      </c>
      <c r="S928" s="33">
        <f>'報告書（事業主控）'!S928</f>
        <v>0</v>
      </c>
      <c r="T928" s="1090" t="s">
        <v>42</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2"/>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39</v>
      </c>
      <c r="Q929" s="32">
        <f>'報告書（事業主控）'!Q929</f>
        <v>0</v>
      </c>
      <c r="R929" s="11" t="s">
        <v>40</v>
      </c>
      <c r="S929" s="32">
        <f>'報告書（事業主控）'!S929</f>
        <v>0</v>
      </c>
      <c r="T929" s="950" t="s">
        <v>41</v>
      </c>
      <c r="U929" s="950"/>
      <c r="V929" s="1071">
        <f>'報告書（事業主控）'!V929</f>
        <v>0</v>
      </c>
      <c r="W929" s="1072"/>
      <c r="X929" s="1072"/>
      <c r="Y929" s="742"/>
      <c r="Z929" s="743"/>
      <c r="AA929" s="744"/>
      <c r="AB929" s="744"/>
      <c r="AC929" s="742"/>
      <c r="AD929" s="743"/>
      <c r="AE929" s="744"/>
      <c r="AF929" s="744"/>
      <c r="AG929" s="742"/>
      <c r="AH929" s="1068">
        <f>'報告書（事業主控）'!AH929</f>
        <v>0</v>
      </c>
      <c r="AI929" s="1069"/>
      <c r="AJ929" s="1069"/>
      <c r="AK929" s="1070"/>
      <c r="AL929" s="743"/>
      <c r="AM929" s="745"/>
      <c r="AN929" s="1068">
        <f>'報告書（事業主控）'!AN929</f>
        <v>0</v>
      </c>
      <c r="AO929" s="1069"/>
      <c r="AP929" s="1069"/>
      <c r="AQ929" s="1069"/>
      <c r="AR929" s="1069"/>
      <c r="AS929" s="746"/>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9" t="s">
        <v>39</v>
      </c>
      <c r="Q930" s="33">
        <f>'報告書（事業主控）'!Q930</f>
        <v>0</v>
      </c>
      <c r="R930" s="689" t="s">
        <v>40</v>
      </c>
      <c r="S930" s="33">
        <f>'報告書（事業主控）'!S930</f>
        <v>0</v>
      </c>
      <c r="T930" s="1090" t="s">
        <v>42</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2"/>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39</v>
      </c>
      <c r="Q931" s="32">
        <f>'報告書（事業主控）'!Q931</f>
        <v>0</v>
      </c>
      <c r="R931" s="11" t="s">
        <v>40</v>
      </c>
      <c r="S931" s="32">
        <f>'報告書（事業主控）'!S931</f>
        <v>0</v>
      </c>
      <c r="T931" s="950" t="s">
        <v>41</v>
      </c>
      <c r="U931" s="950"/>
      <c r="V931" s="1071">
        <f>'報告書（事業主控）'!V931</f>
        <v>0</v>
      </c>
      <c r="W931" s="1072"/>
      <c r="X931" s="1072"/>
      <c r="Y931" s="742"/>
      <c r="Z931" s="743"/>
      <c r="AA931" s="744"/>
      <c r="AB931" s="744"/>
      <c r="AC931" s="742"/>
      <c r="AD931" s="743"/>
      <c r="AE931" s="744"/>
      <c r="AF931" s="744"/>
      <c r="AG931" s="742"/>
      <c r="AH931" s="1068">
        <f>'報告書（事業主控）'!AH931</f>
        <v>0</v>
      </c>
      <c r="AI931" s="1069"/>
      <c r="AJ931" s="1069"/>
      <c r="AK931" s="1070"/>
      <c r="AL931" s="743"/>
      <c r="AM931" s="745"/>
      <c r="AN931" s="1068">
        <f>'報告書（事業主控）'!AN931</f>
        <v>0</v>
      </c>
      <c r="AO931" s="1069"/>
      <c r="AP931" s="1069"/>
      <c r="AQ931" s="1069"/>
      <c r="AR931" s="1069"/>
      <c r="AS931" s="746"/>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9" t="s">
        <v>39</v>
      </c>
      <c r="Q932" s="33">
        <f>'報告書（事業主控）'!Q932</f>
        <v>0</v>
      </c>
      <c r="R932" s="689" t="s">
        <v>40</v>
      </c>
      <c r="S932" s="33">
        <f>'報告書（事業主控）'!S932</f>
        <v>0</v>
      </c>
      <c r="T932" s="1090" t="s">
        <v>42</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2"/>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39</v>
      </c>
      <c r="Q933" s="32">
        <f>'報告書（事業主控）'!Q933</f>
        <v>0</v>
      </c>
      <c r="R933" s="11" t="s">
        <v>40</v>
      </c>
      <c r="S933" s="32">
        <f>'報告書（事業主控）'!S933</f>
        <v>0</v>
      </c>
      <c r="T933" s="950" t="s">
        <v>41</v>
      </c>
      <c r="U933" s="950"/>
      <c r="V933" s="1071">
        <f>'報告書（事業主控）'!V933</f>
        <v>0</v>
      </c>
      <c r="W933" s="1072"/>
      <c r="X933" s="1072"/>
      <c r="Y933" s="742"/>
      <c r="Z933" s="743"/>
      <c r="AA933" s="744"/>
      <c r="AB933" s="744"/>
      <c r="AC933" s="742"/>
      <c r="AD933" s="743"/>
      <c r="AE933" s="744"/>
      <c r="AF933" s="744"/>
      <c r="AG933" s="742"/>
      <c r="AH933" s="1068">
        <f>'報告書（事業主控）'!AH933</f>
        <v>0</v>
      </c>
      <c r="AI933" s="1069"/>
      <c r="AJ933" s="1069"/>
      <c r="AK933" s="1070"/>
      <c r="AL933" s="743"/>
      <c r="AM933" s="745"/>
      <c r="AN933" s="1068">
        <f>'報告書（事業主控）'!AN933</f>
        <v>0</v>
      </c>
      <c r="AO933" s="1069"/>
      <c r="AP933" s="1069"/>
      <c r="AQ933" s="1069"/>
      <c r="AR933" s="1069"/>
      <c r="AS933" s="746"/>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9" t="s">
        <v>39</v>
      </c>
      <c r="Q934" s="33">
        <f>'報告書（事業主控）'!Q934</f>
        <v>0</v>
      </c>
      <c r="R934" s="689" t="s">
        <v>40</v>
      </c>
      <c r="S934" s="33">
        <f>'報告書（事業主控）'!S934</f>
        <v>0</v>
      </c>
      <c r="T934" s="1090" t="s">
        <v>42</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2"/>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39</v>
      </c>
      <c r="Q935" s="32">
        <f>'報告書（事業主控）'!Q935</f>
        <v>0</v>
      </c>
      <c r="R935" s="11" t="s">
        <v>40</v>
      </c>
      <c r="S935" s="32">
        <f>'報告書（事業主控）'!S935</f>
        <v>0</v>
      </c>
      <c r="T935" s="950" t="s">
        <v>41</v>
      </c>
      <c r="U935" s="950"/>
      <c r="V935" s="1071">
        <f>'報告書（事業主控）'!V935</f>
        <v>0</v>
      </c>
      <c r="W935" s="1072"/>
      <c r="X935" s="1072"/>
      <c r="Y935" s="742"/>
      <c r="Z935" s="743"/>
      <c r="AA935" s="744"/>
      <c r="AB935" s="744"/>
      <c r="AC935" s="742"/>
      <c r="AD935" s="743"/>
      <c r="AE935" s="744"/>
      <c r="AF935" s="744"/>
      <c r="AG935" s="742"/>
      <c r="AH935" s="1068">
        <f>'報告書（事業主控）'!AH935</f>
        <v>0</v>
      </c>
      <c r="AI935" s="1069"/>
      <c r="AJ935" s="1069"/>
      <c r="AK935" s="1070"/>
      <c r="AL935" s="743"/>
      <c r="AM935" s="745"/>
      <c r="AN935" s="1068">
        <f>'報告書（事業主控）'!AN935</f>
        <v>0</v>
      </c>
      <c r="AO935" s="1069"/>
      <c r="AP935" s="1069"/>
      <c r="AQ935" s="1069"/>
      <c r="AR935" s="1069"/>
      <c r="AS935" s="746"/>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9" t="s">
        <v>39</v>
      </c>
      <c r="Q936" s="33">
        <f>'報告書（事業主控）'!Q936</f>
        <v>0</v>
      </c>
      <c r="R936" s="689" t="s">
        <v>40</v>
      </c>
      <c r="S936" s="33">
        <f>'報告書（事業主控）'!S936</f>
        <v>0</v>
      </c>
      <c r="T936" s="1090" t="s">
        <v>42</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2"/>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39</v>
      </c>
      <c r="Q937" s="32">
        <f>'報告書（事業主控）'!Q937</f>
        <v>0</v>
      </c>
      <c r="R937" s="11" t="s">
        <v>40</v>
      </c>
      <c r="S937" s="32">
        <f>'報告書（事業主控）'!S937</f>
        <v>0</v>
      </c>
      <c r="T937" s="950" t="s">
        <v>41</v>
      </c>
      <c r="U937" s="950"/>
      <c r="V937" s="1071">
        <f>'報告書（事業主控）'!V937</f>
        <v>0</v>
      </c>
      <c r="W937" s="1072"/>
      <c r="X937" s="1072"/>
      <c r="Y937" s="742"/>
      <c r="Z937" s="743"/>
      <c r="AA937" s="744"/>
      <c r="AB937" s="744"/>
      <c r="AC937" s="742"/>
      <c r="AD937" s="743"/>
      <c r="AE937" s="744"/>
      <c r="AF937" s="744"/>
      <c r="AG937" s="742"/>
      <c r="AH937" s="1068">
        <f>'報告書（事業主控）'!AH937</f>
        <v>0</v>
      </c>
      <c r="AI937" s="1069"/>
      <c r="AJ937" s="1069"/>
      <c r="AK937" s="1070"/>
      <c r="AL937" s="743"/>
      <c r="AM937" s="745"/>
      <c r="AN937" s="1068">
        <f>'報告書（事業主控）'!AN937</f>
        <v>0</v>
      </c>
      <c r="AO937" s="1069"/>
      <c r="AP937" s="1069"/>
      <c r="AQ937" s="1069"/>
      <c r="AR937" s="1069"/>
      <c r="AS937" s="746"/>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9" t="s">
        <v>39</v>
      </c>
      <c r="Q938" s="33">
        <f>'報告書（事業主控）'!Q938</f>
        <v>0</v>
      </c>
      <c r="R938" s="689" t="s">
        <v>40</v>
      </c>
      <c r="S938" s="33">
        <f>'報告書（事業主控）'!S938</f>
        <v>0</v>
      </c>
      <c r="T938" s="1090" t="s">
        <v>42</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2"/>
    </row>
    <row r="939" spans="2:45" ht="18" customHeight="1">
      <c r="B939" s="839" t="s">
        <v>865</v>
      </c>
      <c r="C939" s="956"/>
      <c r="D939" s="956"/>
      <c r="E939" s="957"/>
      <c r="F939" s="1073">
        <f>'報告書（事業主控）'!F939</f>
        <v>0</v>
      </c>
      <c r="G939" s="1074"/>
      <c r="H939" s="1074"/>
      <c r="I939" s="1074"/>
      <c r="J939" s="1074"/>
      <c r="K939" s="1074"/>
      <c r="L939" s="1074"/>
      <c r="M939" s="1074"/>
      <c r="N939" s="1075"/>
      <c r="O939" s="839" t="s">
        <v>866</v>
      </c>
      <c r="P939" s="956"/>
      <c r="Q939" s="956"/>
      <c r="R939" s="956"/>
      <c r="S939" s="956"/>
      <c r="T939" s="956"/>
      <c r="U939" s="957"/>
      <c r="V939" s="1068">
        <f>'報告書（事業主控）'!V939</f>
        <v>0</v>
      </c>
      <c r="W939" s="1069"/>
      <c r="X939" s="1069"/>
      <c r="Y939" s="1070"/>
      <c r="Z939" s="743"/>
      <c r="AA939" s="744"/>
      <c r="AB939" s="744"/>
      <c r="AC939" s="742"/>
      <c r="AD939" s="743"/>
      <c r="AE939" s="744"/>
      <c r="AF939" s="744"/>
      <c r="AG939" s="742"/>
      <c r="AH939" s="1068">
        <f>'報告書（事業主控）'!AH939</f>
        <v>0</v>
      </c>
      <c r="AI939" s="1069"/>
      <c r="AJ939" s="1069"/>
      <c r="AK939" s="1070"/>
      <c r="AL939" s="743"/>
      <c r="AM939" s="745"/>
      <c r="AN939" s="1068">
        <f>'報告書（事業主控）'!AN939</f>
        <v>0</v>
      </c>
      <c r="AO939" s="1069"/>
      <c r="AP939" s="1069"/>
      <c r="AQ939" s="1069"/>
      <c r="AR939" s="1069"/>
      <c r="AS939" s="746"/>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7"/>
      <c r="AM940" s="748"/>
      <c r="AN940" s="951">
        <f>'報告書（事業主控）'!AN940</f>
        <v>0</v>
      </c>
      <c r="AO940" s="954"/>
      <c r="AP940" s="954"/>
      <c r="AQ940" s="954"/>
      <c r="AR940" s="954"/>
      <c r="AS940" s="749"/>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91"/>
      <c r="AM941" s="692"/>
      <c r="AN941" s="1061">
        <f>'報告書（事業主控）'!AN941</f>
        <v>0</v>
      </c>
      <c r="AO941" s="1062"/>
      <c r="AP941" s="1062"/>
      <c r="AQ941" s="1062"/>
      <c r="AR941" s="1062"/>
      <c r="AS941" s="692"/>
    </row>
    <row r="942" spans="2:45" ht="18" customHeight="1">
      <c r="AN942" s="1060">
        <f>'報告書（事業主控）'!AN942:AR942</f>
        <v>0</v>
      </c>
      <c r="AO942" s="1060"/>
      <c r="AP942" s="1060"/>
      <c r="AQ942" s="1060"/>
      <c r="AR942" s="106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43</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740</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8"/>
      <c r="AO953" s="728"/>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10</v>
      </c>
      <c r="C955" s="836"/>
      <c r="D955" s="836"/>
      <c r="E955" s="836"/>
      <c r="F955" s="836"/>
      <c r="G955" s="836"/>
      <c r="H955" s="836"/>
      <c r="I955" s="836"/>
      <c r="J955" s="840" t="s">
        <v>18</v>
      </c>
      <c r="K955" s="840"/>
      <c r="L955" s="729" t="s">
        <v>11</v>
      </c>
      <c r="M955" s="840" t="s">
        <v>19</v>
      </c>
      <c r="N955" s="840"/>
      <c r="O955" s="841" t="s">
        <v>20</v>
      </c>
      <c r="P955" s="840"/>
      <c r="Q955" s="840"/>
      <c r="R955" s="840"/>
      <c r="S955" s="840"/>
      <c r="T955" s="840"/>
      <c r="U955" s="840" t="s">
        <v>21</v>
      </c>
      <c r="V955" s="840"/>
      <c r="W955" s="840"/>
      <c r="AD955" s="11"/>
      <c r="AE955" s="11"/>
      <c r="AF955" s="11"/>
      <c r="AG955" s="11"/>
      <c r="AH955" s="11"/>
      <c r="AI955" s="11"/>
      <c r="AJ955" s="11"/>
      <c r="AL955" s="981">
        <f>$AL$9</f>
        <v>0</v>
      </c>
      <c r="AM955" s="843"/>
      <c r="AN955" s="914" t="s">
        <v>12</v>
      </c>
      <c r="AO955" s="914"/>
      <c r="AP955" s="843">
        <v>24</v>
      </c>
      <c r="AQ955" s="843"/>
      <c r="AR955" s="914" t="s">
        <v>13</v>
      </c>
      <c r="AS955" s="917"/>
    </row>
    <row r="956" spans="2:4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44</v>
      </c>
      <c r="C959" s="891"/>
      <c r="D959" s="891"/>
      <c r="E959" s="891"/>
      <c r="F959" s="891"/>
      <c r="G959" s="891"/>
      <c r="H959" s="891"/>
      <c r="I959" s="892"/>
      <c r="J959" s="890" t="s">
        <v>14</v>
      </c>
      <c r="K959" s="891"/>
      <c r="L959" s="891"/>
      <c r="M959" s="891"/>
      <c r="N959" s="899"/>
      <c r="O959" s="902" t="s">
        <v>45</v>
      </c>
      <c r="P959" s="891"/>
      <c r="Q959" s="891"/>
      <c r="R959" s="891"/>
      <c r="S959" s="891"/>
      <c r="T959" s="891"/>
      <c r="U959" s="892"/>
      <c r="V959" s="730" t="s">
        <v>876</v>
      </c>
      <c r="W959" s="731"/>
      <c r="X959" s="731"/>
      <c r="Y959" s="905" t="s">
        <v>877</v>
      </c>
      <c r="Z959" s="905"/>
      <c r="AA959" s="905"/>
      <c r="AB959" s="905"/>
      <c r="AC959" s="905"/>
      <c r="AD959" s="905"/>
      <c r="AE959" s="905"/>
      <c r="AF959" s="905"/>
      <c r="AG959" s="905"/>
      <c r="AH959" s="905"/>
      <c r="AI959" s="731"/>
      <c r="AJ959" s="731"/>
      <c r="AK959" s="732"/>
      <c r="AL959" s="1034" t="s">
        <v>836</v>
      </c>
      <c r="AM959" s="1034"/>
      <c r="AN959" s="906" t="s">
        <v>878</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15</v>
      </c>
      <c r="W960" s="853"/>
      <c r="X960" s="853"/>
      <c r="Y960" s="854"/>
      <c r="Z960" s="858" t="s">
        <v>24</v>
      </c>
      <c r="AA960" s="859"/>
      <c r="AB960" s="859"/>
      <c r="AC960" s="860"/>
      <c r="AD960" s="864" t="s">
        <v>25</v>
      </c>
      <c r="AE960" s="865"/>
      <c r="AF960" s="865"/>
      <c r="AG960" s="866"/>
      <c r="AH960" s="1098" t="s">
        <v>174</v>
      </c>
      <c r="AI960" s="914"/>
      <c r="AJ960" s="914"/>
      <c r="AK960" s="917"/>
      <c r="AL960" s="1035" t="s">
        <v>46</v>
      </c>
      <c r="AM960" s="1035"/>
      <c r="AN960" s="880" t="s">
        <v>27</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5">
        <f>'報告書（事業主控）'!O962</f>
        <v>0</v>
      </c>
      <c r="P962" s="736" t="s">
        <v>39</v>
      </c>
      <c r="Q962" s="735">
        <f>'報告書（事業主控）'!Q962</f>
        <v>0</v>
      </c>
      <c r="R962" s="736" t="s">
        <v>40</v>
      </c>
      <c r="S962" s="735">
        <f>'報告書（事業主控）'!S962</f>
        <v>0</v>
      </c>
      <c r="T962" s="944" t="s">
        <v>41</v>
      </c>
      <c r="U962" s="944"/>
      <c r="V962" s="1071">
        <f>'報告書（事業主控）'!V962</f>
        <v>0</v>
      </c>
      <c r="W962" s="1072"/>
      <c r="X962" s="1072"/>
      <c r="Y962" s="737" t="s">
        <v>16</v>
      </c>
      <c r="Z962" s="743"/>
      <c r="AA962" s="744"/>
      <c r="AB962" s="744"/>
      <c r="AC962" s="737" t="s">
        <v>16</v>
      </c>
      <c r="AD962" s="743"/>
      <c r="AE962" s="744"/>
      <c r="AF962" s="744"/>
      <c r="AG962" s="737" t="s">
        <v>16</v>
      </c>
      <c r="AH962" s="1095">
        <f>'報告書（事業主控）'!AH962</f>
        <v>0</v>
      </c>
      <c r="AI962" s="1096"/>
      <c r="AJ962" s="1096"/>
      <c r="AK962" s="1097"/>
      <c r="AL962" s="743"/>
      <c r="AM962" s="745"/>
      <c r="AN962" s="1068">
        <f>'報告書（事業主控）'!AN962</f>
        <v>0</v>
      </c>
      <c r="AO962" s="1069"/>
      <c r="AP962" s="1069"/>
      <c r="AQ962" s="1069"/>
      <c r="AR962" s="1069"/>
      <c r="AS962" s="740" t="s">
        <v>16</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9" t="s">
        <v>39</v>
      </c>
      <c r="Q963" s="33">
        <f>'報告書（事業主控）'!Q963</f>
        <v>0</v>
      </c>
      <c r="R963" s="689" t="s">
        <v>40</v>
      </c>
      <c r="S963" s="33">
        <f>'報告書（事業主控）'!S963</f>
        <v>0</v>
      </c>
      <c r="T963" s="1090" t="s">
        <v>42</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2"/>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39</v>
      </c>
      <c r="Q964" s="32">
        <f>'報告書（事業主控）'!Q964</f>
        <v>0</v>
      </c>
      <c r="R964" s="11" t="s">
        <v>40</v>
      </c>
      <c r="S964" s="32">
        <f>'報告書（事業主控）'!S964</f>
        <v>0</v>
      </c>
      <c r="T964" s="950" t="s">
        <v>41</v>
      </c>
      <c r="U964" s="950"/>
      <c r="V964" s="1071">
        <f>'報告書（事業主控）'!V964</f>
        <v>0</v>
      </c>
      <c r="W964" s="1072"/>
      <c r="X964" s="1072"/>
      <c r="Y964" s="742"/>
      <c r="Z964" s="743"/>
      <c r="AA964" s="744"/>
      <c r="AB964" s="744"/>
      <c r="AC964" s="742"/>
      <c r="AD964" s="743"/>
      <c r="AE964" s="744"/>
      <c r="AF964" s="744"/>
      <c r="AG964" s="742"/>
      <c r="AH964" s="1068">
        <f>'報告書（事業主控）'!AH964</f>
        <v>0</v>
      </c>
      <c r="AI964" s="1069"/>
      <c r="AJ964" s="1069"/>
      <c r="AK964" s="1070"/>
      <c r="AL964" s="743"/>
      <c r="AM964" s="745"/>
      <c r="AN964" s="1068">
        <f>'報告書（事業主控）'!AN964</f>
        <v>0</v>
      </c>
      <c r="AO964" s="1069"/>
      <c r="AP964" s="1069"/>
      <c r="AQ964" s="1069"/>
      <c r="AR964" s="1069"/>
      <c r="AS964" s="746"/>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9" t="s">
        <v>39</v>
      </c>
      <c r="Q965" s="33">
        <f>'報告書（事業主控）'!Q965</f>
        <v>0</v>
      </c>
      <c r="R965" s="689" t="s">
        <v>40</v>
      </c>
      <c r="S965" s="33">
        <f>'報告書（事業主控）'!S965</f>
        <v>0</v>
      </c>
      <c r="T965" s="1090" t="s">
        <v>42</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2"/>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39</v>
      </c>
      <c r="Q966" s="32">
        <f>'報告書（事業主控）'!Q966</f>
        <v>0</v>
      </c>
      <c r="R966" s="11" t="s">
        <v>40</v>
      </c>
      <c r="S966" s="32">
        <f>'報告書（事業主控）'!S966</f>
        <v>0</v>
      </c>
      <c r="T966" s="950" t="s">
        <v>41</v>
      </c>
      <c r="U966" s="950"/>
      <c r="V966" s="1071">
        <f>'報告書（事業主控）'!V966</f>
        <v>0</v>
      </c>
      <c r="W966" s="1072"/>
      <c r="X966" s="1072"/>
      <c r="Y966" s="742"/>
      <c r="Z966" s="743"/>
      <c r="AA966" s="744"/>
      <c r="AB966" s="744"/>
      <c r="AC966" s="742"/>
      <c r="AD966" s="743"/>
      <c r="AE966" s="744"/>
      <c r="AF966" s="744"/>
      <c r="AG966" s="742"/>
      <c r="AH966" s="1068">
        <f>'報告書（事業主控）'!AH966</f>
        <v>0</v>
      </c>
      <c r="AI966" s="1069"/>
      <c r="AJ966" s="1069"/>
      <c r="AK966" s="1070"/>
      <c r="AL966" s="743"/>
      <c r="AM966" s="745"/>
      <c r="AN966" s="1068">
        <f>'報告書（事業主控）'!AN966</f>
        <v>0</v>
      </c>
      <c r="AO966" s="1069"/>
      <c r="AP966" s="1069"/>
      <c r="AQ966" s="1069"/>
      <c r="AR966" s="1069"/>
      <c r="AS966" s="746"/>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9" t="s">
        <v>39</v>
      </c>
      <c r="Q967" s="33">
        <f>'報告書（事業主控）'!Q967</f>
        <v>0</v>
      </c>
      <c r="R967" s="689" t="s">
        <v>40</v>
      </c>
      <c r="S967" s="33">
        <f>'報告書（事業主控）'!S967</f>
        <v>0</v>
      </c>
      <c r="T967" s="1090" t="s">
        <v>42</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2"/>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39</v>
      </c>
      <c r="Q968" s="32">
        <f>'報告書（事業主控）'!Q968</f>
        <v>0</v>
      </c>
      <c r="R968" s="11" t="s">
        <v>40</v>
      </c>
      <c r="S968" s="32">
        <f>'報告書（事業主控）'!S968</f>
        <v>0</v>
      </c>
      <c r="T968" s="950" t="s">
        <v>41</v>
      </c>
      <c r="U968" s="950"/>
      <c r="V968" s="1071">
        <f>'報告書（事業主控）'!V968</f>
        <v>0</v>
      </c>
      <c r="W968" s="1072"/>
      <c r="X968" s="1072"/>
      <c r="Y968" s="742"/>
      <c r="Z968" s="743"/>
      <c r="AA968" s="744"/>
      <c r="AB968" s="744"/>
      <c r="AC968" s="742"/>
      <c r="AD968" s="743"/>
      <c r="AE968" s="744"/>
      <c r="AF968" s="744"/>
      <c r="AG968" s="742"/>
      <c r="AH968" s="1068">
        <f>'報告書（事業主控）'!AH968</f>
        <v>0</v>
      </c>
      <c r="AI968" s="1069"/>
      <c r="AJ968" s="1069"/>
      <c r="AK968" s="1070"/>
      <c r="AL968" s="743"/>
      <c r="AM968" s="745"/>
      <c r="AN968" s="1068">
        <f>'報告書（事業主控）'!AN968</f>
        <v>0</v>
      </c>
      <c r="AO968" s="1069"/>
      <c r="AP968" s="1069"/>
      <c r="AQ968" s="1069"/>
      <c r="AR968" s="1069"/>
      <c r="AS968" s="746"/>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9" t="s">
        <v>39</v>
      </c>
      <c r="Q969" s="33">
        <f>'報告書（事業主控）'!Q969</f>
        <v>0</v>
      </c>
      <c r="R969" s="689" t="s">
        <v>40</v>
      </c>
      <c r="S969" s="33">
        <f>'報告書（事業主控）'!S969</f>
        <v>0</v>
      </c>
      <c r="T969" s="1090" t="s">
        <v>42</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2"/>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39</v>
      </c>
      <c r="Q970" s="32">
        <f>'報告書（事業主控）'!Q970</f>
        <v>0</v>
      </c>
      <c r="R970" s="11" t="s">
        <v>40</v>
      </c>
      <c r="S970" s="32">
        <f>'報告書（事業主控）'!S970</f>
        <v>0</v>
      </c>
      <c r="T970" s="950" t="s">
        <v>41</v>
      </c>
      <c r="U970" s="950"/>
      <c r="V970" s="1071">
        <f>'報告書（事業主控）'!V970</f>
        <v>0</v>
      </c>
      <c r="W970" s="1072"/>
      <c r="X970" s="1072"/>
      <c r="Y970" s="742"/>
      <c r="Z970" s="743"/>
      <c r="AA970" s="744"/>
      <c r="AB970" s="744"/>
      <c r="AC970" s="742"/>
      <c r="AD970" s="743"/>
      <c r="AE970" s="744"/>
      <c r="AF970" s="744"/>
      <c r="AG970" s="742"/>
      <c r="AH970" s="1068">
        <f>'報告書（事業主控）'!AH970</f>
        <v>0</v>
      </c>
      <c r="AI970" s="1069"/>
      <c r="AJ970" s="1069"/>
      <c r="AK970" s="1070"/>
      <c r="AL970" s="743"/>
      <c r="AM970" s="745"/>
      <c r="AN970" s="1068">
        <f>'報告書（事業主控）'!AN970</f>
        <v>0</v>
      </c>
      <c r="AO970" s="1069"/>
      <c r="AP970" s="1069"/>
      <c r="AQ970" s="1069"/>
      <c r="AR970" s="1069"/>
      <c r="AS970" s="746"/>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9" t="s">
        <v>39</v>
      </c>
      <c r="Q971" s="33">
        <f>'報告書（事業主控）'!Q971</f>
        <v>0</v>
      </c>
      <c r="R971" s="689" t="s">
        <v>40</v>
      </c>
      <c r="S971" s="33">
        <f>'報告書（事業主控）'!S971</f>
        <v>0</v>
      </c>
      <c r="T971" s="1090" t="s">
        <v>42</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2"/>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39</v>
      </c>
      <c r="Q972" s="32">
        <f>'報告書（事業主控）'!Q972</f>
        <v>0</v>
      </c>
      <c r="R972" s="11" t="s">
        <v>40</v>
      </c>
      <c r="S972" s="32">
        <f>'報告書（事業主控）'!S972</f>
        <v>0</v>
      </c>
      <c r="T972" s="950" t="s">
        <v>41</v>
      </c>
      <c r="U972" s="950"/>
      <c r="V972" s="1071">
        <f>'報告書（事業主控）'!V972</f>
        <v>0</v>
      </c>
      <c r="W972" s="1072"/>
      <c r="X972" s="1072"/>
      <c r="Y972" s="742"/>
      <c r="Z972" s="743"/>
      <c r="AA972" s="744"/>
      <c r="AB972" s="744"/>
      <c r="AC972" s="742"/>
      <c r="AD972" s="743"/>
      <c r="AE972" s="744"/>
      <c r="AF972" s="744"/>
      <c r="AG972" s="742"/>
      <c r="AH972" s="1068">
        <f>'報告書（事業主控）'!AH972</f>
        <v>0</v>
      </c>
      <c r="AI972" s="1069"/>
      <c r="AJ972" s="1069"/>
      <c r="AK972" s="1070"/>
      <c r="AL972" s="743"/>
      <c r="AM972" s="745"/>
      <c r="AN972" s="1068">
        <f>'報告書（事業主控）'!AN972</f>
        <v>0</v>
      </c>
      <c r="AO972" s="1069"/>
      <c r="AP972" s="1069"/>
      <c r="AQ972" s="1069"/>
      <c r="AR972" s="1069"/>
      <c r="AS972" s="746"/>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9" t="s">
        <v>39</v>
      </c>
      <c r="Q973" s="33">
        <f>'報告書（事業主控）'!Q973</f>
        <v>0</v>
      </c>
      <c r="R973" s="689" t="s">
        <v>40</v>
      </c>
      <c r="S973" s="33">
        <f>'報告書（事業主控）'!S973</f>
        <v>0</v>
      </c>
      <c r="T973" s="1090" t="s">
        <v>42</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2"/>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39</v>
      </c>
      <c r="Q974" s="32">
        <f>'報告書（事業主控）'!Q974</f>
        <v>0</v>
      </c>
      <c r="R974" s="11" t="s">
        <v>40</v>
      </c>
      <c r="S974" s="32">
        <f>'報告書（事業主控）'!S974</f>
        <v>0</v>
      </c>
      <c r="T974" s="950" t="s">
        <v>41</v>
      </c>
      <c r="U974" s="950"/>
      <c r="V974" s="1071">
        <f>'報告書（事業主控）'!V974</f>
        <v>0</v>
      </c>
      <c r="W974" s="1072"/>
      <c r="X974" s="1072"/>
      <c r="Y974" s="742"/>
      <c r="Z974" s="743"/>
      <c r="AA974" s="744"/>
      <c r="AB974" s="744"/>
      <c r="AC974" s="742"/>
      <c r="AD974" s="743"/>
      <c r="AE974" s="744"/>
      <c r="AF974" s="744"/>
      <c r="AG974" s="742"/>
      <c r="AH974" s="1068">
        <f>'報告書（事業主控）'!AH974</f>
        <v>0</v>
      </c>
      <c r="AI974" s="1069"/>
      <c r="AJ974" s="1069"/>
      <c r="AK974" s="1070"/>
      <c r="AL974" s="743"/>
      <c r="AM974" s="745"/>
      <c r="AN974" s="1068">
        <f>'報告書（事業主控）'!AN974</f>
        <v>0</v>
      </c>
      <c r="AO974" s="1069"/>
      <c r="AP974" s="1069"/>
      <c r="AQ974" s="1069"/>
      <c r="AR974" s="1069"/>
      <c r="AS974" s="746"/>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9" t="s">
        <v>39</v>
      </c>
      <c r="Q975" s="33">
        <f>'報告書（事業主控）'!Q975</f>
        <v>0</v>
      </c>
      <c r="R975" s="689" t="s">
        <v>40</v>
      </c>
      <c r="S975" s="33">
        <f>'報告書（事業主控）'!S975</f>
        <v>0</v>
      </c>
      <c r="T975" s="1090" t="s">
        <v>42</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2"/>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39</v>
      </c>
      <c r="Q976" s="32">
        <f>'報告書（事業主控）'!Q976</f>
        <v>0</v>
      </c>
      <c r="R976" s="11" t="s">
        <v>40</v>
      </c>
      <c r="S976" s="32">
        <f>'報告書（事業主控）'!S976</f>
        <v>0</v>
      </c>
      <c r="T976" s="950" t="s">
        <v>41</v>
      </c>
      <c r="U976" s="950"/>
      <c r="V976" s="1071">
        <f>'報告書（事業主控）'!V976</f>
        <v>0</v>
      </c>
      <c r="W976" s="1072"/>
      <c r="X976" s="1072"/>
      <c r="Y976" s="742"/>
      <c r="Z976" s="743"/>
      <c r="AA976" s="744"/>
      <c r="AB976" s="744"/>
      <c r="AC976" s="742"/>
      <c r="AD976" s="743"/>
      <c r="AE976" s="744"/>
      <c r="AF976" s="744"/>
      <c r="AG976" s="742"/>
      <c r="AH976" s="1068">
        <f>'報告書（事業主控）'!AH976</f>
        <v>0</v>
      </c>
      <c r="AI976" s="1069"/>
      <c r="AJ976" s="1069"/>
      <c r="AK976" s="1070"/>
      <c r="AL976" s="743"/>
      <c r="AM976" s="745"/>
      <c r="AN976" s="1068">
        <f>'報告書（事業主控）'!AN976</f>
        <v>0</v>
      </c>
      <c r="AO976" s="1069"/>
      <c r="AP976" s="1069"/>
      <c r="AQ976" s="1069"/>
      <c r="AR976" s="1069"/>
      <c r="AS976" s="746"/>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9" t="s">
        <v>39</v>
      </c>
      <c r="Q977" s="33">
        <f>'報告書（事業主控）'!Q977</f>
        <v>0</v>
      </c>
      <c r="R977" s="689" t="s">
        <v>40</v>
      </c>
      <c r="S977" s="33">
        <f>'報告書（事業主控）'!S977</f>
        <v>0</v>
      </c>
      <c r="T977" s="1090" t="s">
        <v>42</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2"/>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39</v>
      </c>
      <c r="Q978" s="32">
        <f>'報告書（事業主控）'!Q978</f>
        <v>0</v>
      </c>
      <c r="R978" s="11" t="s">
        <v>40</v>
      </c>
      <c r="S978" s="32">
        <f>'報告書（事業主控）'!S978</f>
        <v>0</v>
      </c>
      <c r="T978" s="950" t="s">
        <v>41</v>
      </c>
      <c r="U978" s="950"/>
      <c r="V978" s="1071">
        <f>'報告書（事業主控）'!V978</f>
        <v>0</v>
      </c>
      <c r="W978" s="1072"/>
      <c r="X978" s="1072"/>
      <c r="Y978" s="742"/>
      <c r="Z978" s="743"/>
      <c r="AA978" s="744"/>
      <c r="AB978" s="744"/>
      <c r="AC978" s="742"/>
      <c r="AD978" s="743"/>
      <c r="AE978" s="744"/>
      <c r="AF978" s="744"/>
      <c r="AG978" s="742"/>
      <c r="AH978" s="1068">
        <f>'報告書（事業主控）'!AH978</f>
        <v>0</v>
      </c>
      <c r="AI978" s="1069"/>
      <c r="AJ978" s="1069"/>
      <c r="AK978" s="1070"/>
      <c r="AL978" s="743"/>
      <c r="AM978" s="745"/>
      <c r="AN978" s="1068">
        <f>'報告書（事業主控）'!AN978</f>
        <v>0</v>
      </c>
      <c r="AO978" s="1069"/>
      <c r="AP978" s="1069"/>
      <c r="AQ978" s="1069"/>
      <c r="AR978" s="1069"/>
      <c r="AS978" s="746"/>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9" t="s">
        <v>39</v>
      </c>
      <c r="Q979" s="33">
        <f>'報告書（事業主控）'!Q979</f>
        <v>0</v>
      </c>
      <c r="R979" s="689" t="s">
        <v>40</v>
      </c>
      <c r="S979" s="33">
        <f>'報告書（事業主控）'!S979</f>
        <v>0</v>
      </c>
      <c r="T979" s="1090" t="s">
        <v>42</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2"/>
    </row>
    <row r="980" spans="2:45" ht="18" customHeight="1">
      <c r="B980" s="839" t="s">
        <v>865</v>
      </c>
      <c r="C980" s="956"/>
      <c r="D980" s="956"/>
      <c r="E980" s="957"/>
      <c r="F980" s="1073">
        <f>'報告書（事業主控）'!F980</f>
        <v>0</v>
      </c>
      <c r="G980" s="1074"/>
      <c r="H980" s="1074"/>
      <c r="I980" s="1074"/>
      <c r="J980" s="1074"/>
      <c r="K980" s="1074"/>
      <c r="L980" s="1074"/>
      <c r="M980" s="1074"/>
      <c r="N980" s="1075"/>
      <c r="O980" s="839" t="s">
        <v>866</v>
      </c>
      <c r="P980" s="956"/>
      <c r="Q980" s="956"/>
      <c r="R980" s="956"/>
      <c r="S980" s="956"/>
      <c r="T980" s="956"/>
      <c r="U980" s="957"/>
      <c r="V980" s="1068">
        <f>'報告書（事業主控）'!V980</f>
        <v>0</v>
      </c>
      <c r="W980" s="1069"/>
      <c r="X980" s="1069"/>
      <c r="Y980" s="1070"/>
      <c r="Z980" s="743"/>
      <c r="AA980" s="744"/>
      <c r="AB980" s="744"/>
      <c r="AC980" s="742"/>
      <c r="AD980" s="743"/>
      <c r="AE980" s="744"/>
      <c r="AF980" s="744"/>
      <c r="AG980" s="742"/>
      <c r="AH980" s="1068">
        <f>'報告書（事業主控）'!AH980</f>
        <v>0</v>
      </c>
      <c r="AI980" s="1069"/>
      <c r="AJ980" s="1069"/>
      <c r="AK980" s="1070"/>
      <c r="AL980" s="743"/>
      <c r="AM980" s="745"/>
      <c r="AN980" s="1068">
        <f>'報告書（事業主控）'!AN980</f>
        <v>0</v>
      </c>
      <c r="AO980" s="1069"/>
      <c r="AP980" s="1069"/>
      <c r="AQ980" s="1069"/>
      <c r="AR980" s="1069"/>
      <c r="AS980" s="746"/>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7"/>
      <c r="AM981" s="748"/>
      <c r="AN981" s="951">
        <f>'報告書（事業主控）'!AN981</f>
        <v>0</v>
      </c>
      <c r="AO981" s="954"/>
      <c r="AP981" s="954"/>
      <c r="AQ981" s="954"/>
      <c r="AR981" s="954"/>
      <c r="AS981" s="749"/>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91"/>
      <c r="AM982" s="692"/>
      <c r="AN982" s="1061">
        <f>'報告書（事業主控）'!AN982</f>
        <v>0</v>
      </c>
      <c r="AO982" s="1062"/>
      <c r="AP982" s="1062"/>
      <c r="AQ982" s="1062"/>
      <c r="AR982" s="1062"/>
      <c r="AS982" s="692"/>
    </row>
    <row r="983" spans="2:45" ht="18" customHeight="1">
      <c r="AN983" s="1060">
        <f>'報告書（事業主控）'!AN983:AR983</f>
        <v>0</v>
      </c>
      <c r="AO983" s="1060"/>
      <c r="AP983" s="1060"/>
      <c r="AQ983" s="1060"/>
      <c r="AR983" s="106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43</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740</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8"/>
      <c r="AO994" s="728"/>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10</v>
      </c>
      <c r="C996" s="836"/>
      <c r="D996" s="836"/>
      <c r="E996" s="836"/>
      <c r="F996" s="836"/>
      <c r="G996" s="836"/>
      <c r="H996" s="836"/>
      <c r="I996" s="836"/>
      <c r="J996" s="840" t="s">
        <v>18</v>
      </c>
      <c r="K996" s="840"/>
      <c r="L996" s="729" t="s">
        <v>11</v>
      </c>
      <c r="M996" s="840" t="s">
        <v>19</v>
      </c>
      <c r="N996" s="840"/>
      <c r="O996" s="841" t="s">
        <v>20</v>
      </c>
      <c r="P996" s="840"/>
      <c r="Q996" s="840"/>
      <c r="R996" s="840"/>
      <c r="S996" s="840"/>
      <c r="T996" s="840"/>
      <c r="U996" s="840" t="s">
        <v>21</v>
      </c>
      <c r="V996" s="840"/>
      <c r="W996" s="840"/>
      <c r="AD996" s="11"/>
      <c r="AE996" s="11"/>
      <c r="AF996" s="11"/>
      <c r="AG996" s="11"/>
      <c r="AH996" s="11"/>
      <c r="AI996" s="11"/>
      <c r="AJ996" s="11"/>
      <c r="AL996" s="981">
        <f>$AL$9</f>
        <v>0</v>
      </c>
      <c r="AM996" s="843"/>
      <c r="AN996" s="914" t="s">
        <v>12</v>
      </c>
      <c r="AO996" s="914"/>
      <c r="AP996" s="843">
        <v>25</v>
      </c>
      <c r="AQ996" s="843"/>
      <c r="AR996" s="914" t="s">
        <v>13</v>
      </c>
      <c r="AS996" s="917"/>
    </row>
    <row r="997" spans="2:45"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44</v>
      </c>
      <c r="C1000" s="891"/>
      <c r="D1000" s="891"/>
      <c r="E1000" s="891"/>
      <c r="F1000" s="891"/>
      <c r="G1000" s="891"/>
      <c r="H1000" s="891"/>
      <c r="I1000" s="892"/>
      <c r="J1000" s="890" t="s">
        <v>14</v>
      </c>
      <c r="K1000" s="891"/>
      <c r="L1000" s="891"/>
      <c r="M1000" s="891"/>
      <c r="N1000" s="899"/>
      <c r="O1000" s="902" t="s">
        <v>45</v>
      </c>
      <c r="P1000" s="891"/>
      <c r="Q1000" s="891"/>
      <c r="R1000" s="891"/>
      <c r="S1000" s="891"/>
      <c r="T1000" s="891"/>
      <c r="U1000" s="892"/>
      <c r="V1000" s="730" t="s">
        <v>876</v>
      </c>
      <c r="W1000" s="731"/>
      <c r="X1000" s="731"/>
      <c r="Y1000" s="905" t="s">
        <v>877</v>
      </c>
      <c r="Z1000" s="905"/>
      <c r="AA1000" s="905"/>
      <c r="AB1000" s="905"/>
      <c r="AC1000" s="905"/>
      <c r="AD1000" s="905"/>
      <c r="AE1000" s="905"/>
      <c r="AF1000" s="905"/>
      <c r="AG1000" s="905"/>
      <c r="AH1000" s="905"/>
      <c r="AI1000" s="731"/>
      <c r="AJ1000" s="731"/>
      <c r="AK1000" s="732"/>
      <c r="AL1000" s="1034" t="s">
        <v>836</v>
      </c>
      <c r="AM1000" s="1034"/>
      <c r="AN1000" s="906" t="s">
        <v>878</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15</v>
      </c>
      <c r="W1001" s="853"/>
      <c r="X1001" s="853"/>
      <c r="Y1001" s="854"/>
      <c r="Z1001" s="858" t="s">
        <v>24</v>
      </c>
      <c r="AA1001" s="859"/>
      <c r="AB1001" s="859"/>
      <c r="AC1001" s="860"/>
      <c r="AD1001" s="864" t="s">
        <v>25</v>
      </c>
      <c r="AE1001" s="865"/>
      <c r="AF1001" s="865"/>
      <c r="AG1001" s="866"/>
      <c r="AH1001" s="1098" t="s">
        <v>174</v>
      </c>
      <c r="AI1001" s="914"/>
      <c r="AJ1001" s="914"/>
      <c r="AK1001" s="917"/>
      <c r="AL1001" s="1035" t="s">
        <v>46</v>
      </c>
      <c r="AM1001" s="1035"/>
      <c r="AN1001" s="880" t="s">
        <v>27</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5">
        <f>'報告書（事業主控）'!O1003</f>
        <v>0</v>
      </c>
      <c r="P1003" s="736" t="s">
        <v>39</v>
      </c>
      <c r="Q1003" s="735">
        <f>'報告書（事業主控）'!Q1003</f>
        <v>0</v>
      </c>
      <c r="R1003" s="736" t="s">
        <v>40</v>
      </c>
      <c r="S1003" s="735">
        <f>'報告書（事業主控）'!S1003</f>
        <v>0</v>
      </c>
      <c r="T1003" s="944" t="s">
        <v>41</v>
      </c>
      <c r="U1003" s="944"/>
      <c r="V1003" s="1071">
        <f>'報告書（事業主控）'!V1003</f>
        <v>0</v>
      </c>
      <c r="W1003" s="1072"/>
      <c r="X1003" s="1072"/>
      <c r="Y1003" s="737" t="s">
        <v>16</v>
      </c>
      <c r="Z1003" s="743"/>
      <c r="AA1003" s="744"/>
      <c r="AB1003" s="744"/>
      <c r="AC1003" s="737" t="s">
        <v>16</v>
      </c>
      <c r="AD1003" s="743"/>
      <c r="AE1003" s="744"/>
      <c r="AF1003" s="744"/>
      <c r="AG1003" s="737" t="s">
        <v>16</v>
      </c>
      <c r="AH1003" s="1095">
        <f>'報告書（事業主控）'!AH1003</f>
        <v>0</v>
      </c>
      <c r="AI1003" s="1096"/>
      <c r="AJ1003" s="1096"/>
      <c r="AK1003" s="1097"/>
      <c r="AL1003" s="743"/>
      <c r="AM1003" s="745"/>
      <c r="AN1003" s="1068">
        <f>'報告書（事業主控）'!AN1003</f>
        <v>0</v>
      </c>
      <c r="AO1003" s="1069"/>
      <c r="AP1003" s="1069"/>
      <c r="AQ1003" s="1069"/>
      <c r="AR1003" s="1069"/>
      <c r="AS1003" s="740" t="s">
        <v>16</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9" t="s">
        <v>39</v>
      </c>
      <c r="Q1004" s="33">
        <f>'報告書（事業主控）'!Q1004</f>
        <v>0</v>
      </c>
      <c r="R1004" s="689" t="s">
        <v>40</v>
      </c>
      <c r="S1004" s="33">
        <f>'報告書（事業主控）'!S1004</f>
        <v>0</v>
      </c>
      <c r="T1004" s="1090" t="s">
        <v>42</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2"/>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39</v>
      </c>
      <c r="Q1005" s="32">
        <f>'報告書（事業主控）'!Q1005</f>
        <v>0</v>
      </c>
      <c r="R1005" s="11" t="s">
        <v>40</v>
      </c>
      <c r="S1005" s="32">
        <f>'報告書（事業主控）'!S1005</f>
        <v>0</v>
      </c>
      <c r="T1005" s="950" t="s">
        <v>41</v>
      </c>
      <c r="U1005" s="950"/>
      <c r="V1005" s="1071">
        <f>'報告書（事業主控）'!V1005</f>
        <v>0</v>
      </c>
      <c r="W1005" s="1072"/>
      <c r="X1005" s="1072"/>
      <c r="Y1005" s="742"/>
      <c r="Z1005" s="743"/>
      <c r="AA1005" s="744"/>
      <c r="AB1005" s="744"/>
      <c r="AC1005" s="742"/>
      <c r="AD1005" s="743"/>
      <c r="AE1005" s="744"/>
      <c r="AF1005" s="744"/>
      <c r="AG1005" s="742"/>
      <c r="AH1005" s="1068">
        <f>'報告書（事業主控）'!AH1005</f>
        <v>0</v>
      </c>
      <c r="AI1005" s="1069"/>
      <c r="AJ1005" s="1069"/>
      <c r="AK1005" s="1070"/>
      <c r="AL1005" s="743"/>
      <c r="AM1005" s="745"/>
      <c r="AN1005" s="1068">
        <f>'報告書（事業主控）'!AN1005</f>
        <v>0</v>
      </c>
      <c r="AO1005" s="1069"/>
      <c r="AP1005" s="1069"/>
      <c r="AQ1005" s="1069"/>
      <c r="AR1005" s="1069"/>
      <c r="AS1005" s="746"/>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9" t="s">
        <v>39</v>
      </c>
      <c r="Q1006" s="33">
        <f>'報告書（事業主控）'!Q1006</f>
        <v>0</v>
      </c>
      <c r="R1006" s="689" t="s">
        <v>40</v>
      </c>
      <c r="S1006" s="33">
        <f>'報告書（事業主控）'!S1006</f>
        <v>0</v>
      </c>
      <c r="T1006" s="1090" t="s">
        <v>42</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2"/>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39</v>
      </c>
      <c r="Q1007" s="32">
        <f>'報告書（事業主控）'!Q1007</f>
        <v>0</v>
      </c>
      <c r="R1007" s="11" t="s">
        <v>40</v>
      </c>
      <c r="S1007" s="32">
        <f>'報告書（事業主控）'!S1007</f>
        <v>0</v>
      </c>
      <c r="T1007" s="950" t="s">
        <v>41</v>
      </c>
      <c r="U1007" s="950"/>
      <c r="V1007" s="1071">
        <f>'報告書（事業主控）'!V1007</f>
        <v>0</v>
      </c>
      <c r="W1007" s="1072"/>
      <c r="X1007" s="1072"/>
      <c r="Y1007" s="742"/>
      <c r="Z1007" s="743"/>
      <c r="AA1007" s="744"/>
      <c r="AB1007" s="744"/>
      <c r="AC1007" s="742"/>
      <c r="AD1007" s="743"/>
      <c r="AE1007" s="744"/>
      <c r="AF1007" s="744"/>
      <c r="AG1007" s="742"/>
      <c r="AH1007" s="1068">
        <f>'報告書（事業主控）'!AH1007</f>
        <v>0</v>
      </c>
      <c r="AI1007" s="1069"/>
      <c r="AJ1007" s="1069"/>
      <c r="AK1007" s="1070"/>
      <c r="AL1007" s="743"/>
      <c r="AM1007" s="745"/>
      <c r="AN1007" s="1068">
        <f>'報告書（事業主控）'!AN1007</f>
        <v>0</v>
      </c>
      <c r="AO1007" s="1069"/>
      <c r="AP1007" s="1069"/>
      <c r="AQ1007" s="1069"/>
      <c r="AR1007" s="1069"/>
      <c r="AS1007" s="746"/>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9" t="s">
        <v>39</v>
      </c>
      <c r="Q1008" s="33">
        <f>'報告書（事業主控）'!Q1008</f>
        <v>0</v>
      </c>
      <c r="R1008" s="689" t="s">
        <v>40</v>
      </c>
      <c r="S1008" s="33">
        <f>'報告書（事業主控）'!S1008</f>
        <v>0</v>
      </c>
      <c r="T1008" s="1090" t="s">
        <v>42</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2"/>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39</v>
      </c>
      <c r="Q1009" s="32">
        <f>'報告書（事業主控）'!Q1009</f>
        <v>0</v>
      </c>
      <c r="R1009" s="11" t="s">
        <v>40</v>
      </c>
      <c r="S1009" s="32">
        <f>'報告書（事業主控）'!S1009</f>
        <v>0</v>
      </c>
      <c r="T1009" s="950" t="s">
        <v>41</v>
      </c>
      <c r="U1009" s="950"/>
      <c r="V1009" s="1071">
        <f>'報告書（事業主控）'!V1009</f>
        <v>0</v>
      </c>
      <c r="W1009" s="1072"/>
      <c r="X1009" s="1072"/>
      <c r="Y1009" s="742"/>
      <c r="Z1009" s="743"/>
      <c r="AA1009" s="744"/>
      <c r="AB1009" s="744"/>
      <c r="AC1009" s="742"/>
      <c r="AD1009" s="743"/>
      <c r="AE1009" s="744"/>
      <c r="AF1009" s="744"/>
      <c r="AG1009" s="742"/>
      <c r="AH1009" s="1068">
        <f>'報告書（事業主控）'!AH1009</f>
        <v>0</v>
      </c>
      <c r="AI1009" s="1069"/>
      <c r="AJ1009" s="1069"/>
      <c r="AK1009" s="1070"/>
      <c r="AL1009" s="743"/>
      <c r="AM1009" s="745"/>
      <c r="AN1009" s="1068">
        <f>'報告書（事業主控）'!AN1009</f>
        <v>0</v>
      </c>
      <c r="AO1009" s="1069"/>
      <c r="AP1009" s="1069"/>
      <c r="AQ1009" s="1069"/>
      <c r="AR1009" s="1069"/>
      <c r="AS1009" s="746"/>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9" t="s">
        <v>39</v>
      </c>
      <c r="Q1010" s="33">
        <f>'報告書（事業主控）'!Q1010</f>
        <v>0</v>
      </c>
      <c r="R1010" s="689" t="s">
        <v>40</v>
      </c>
      <c r="S1010" s="33">
        <f>'報告書（事業主控）'!S1010</f>
        <v>0</v>
      </c>
      <c r="T1010" s="1090" t="s">
        <v>42</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2"/>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39</v>
      </c>
      <c r="Q1011" s="32">
        <f>'報告書（事業主控）'!Q1011</f>
        <v>0</v>
      </c>
      <c r="R1011" s="11" t="s">
        <v>40</v>
      </c>
      <c r="S1011" s="32">
        <f>'報告書（事業主控）'!S1011</f>
        <v>0</v>
      </c>
      <c r="T1011" s="950" t="s">
        <v>41</v>
      </c>
      <c r="U1011" s="950"/>
      <c r="V1011" s="1071">
        <f>'報告書（事業主控）'!V1011</f>
        <v>0</v>
      </c>
      <c r="W1011" s="1072"/>
      <c r="X1011" s="1072"/>
      <c r="Y1011" s="742"/>
      <c r="Z1011" s="743"/>
      <c r="AA1011" s="744"/>
      <c r="AB1011" s="744"/>
      <c r="AC1011" s="742"/>
      <c r="AD1011" s="743"/>
      <c r="AE1011" s="744"/>
      <c r="AF1011" s="744"/>
      <c r="AG1011" s="742"/>
      <c r="AH1011" s="1068">
        <f>'報告書（事業主控）'!AH1011</f>
        <v>0</v>
      </c>
      <c r="AI1011" s="1069"/>
      <c r="AJ1011" s="1069"/>
      <c r="AK1011" s="1070"/>
      <c r="AL1011" s="743"/>
      <c r="AM1011" s="745"/>
      <c r="AN1011" s="1068">
        <f>'報告書（事業主控）'!AN1011</f>
        <v>0</v>
      </c>
      <c r="AO1011" s="1069"/>
      <c r="AP1011" s="1069"/>
      <c r="AQ1011" s="1069"/>
      <c r="AR1011" s="1069"/>
      <c r="AS1011" s="746"/>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9" t="s">
        <v>39</v>
      </c>
      <c r="Q1012" s="33">
        <f>'報告書（事業主控）'!Q1012</f>
        <v>0</v>
      </c>
      <c r="R1012" s="689" t="s">
        <v>40</v>
      </c>
      <c r="S1012" s="33">
        <f>'報告書（事業主控）'!S1012</f>
        <v>0</v>
      </c>
      <c r="T1012" s="1090" t="s">
        <v>42</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2"/>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39</v>
      </c>
      <c r="Q1013" s="32">
        <f>'報告書（事業主控）'!Q1013</f>
        <v>0</v>
      </c>
      <c r="R1013" s="11" t="s">
        <v>40</v>
      </c>
      <c r="S1013" s="32">
        <f>'報告書（事業主控）'!S1013</f>
        <v>0</v>
      </c>
      <c r="T1013" s="950" t="s">
        <v>41</v>
      </c>
      <c r="U1013" s="950"/>
      <c r="V1013" s="1071">
        <f>'報告書（事業主控）'!V1013</f>
        <v>0</v>
      </c>
      <c r="W1013" s="1072"/>
      <c r="X1013" s="1072"/>
      <c r="Y1013" s="742"/>
      <c r="Z1013" s="743"/>
      <c r="AA1013" s="744"/>
      <c r="AB1013" s="744"/>
      <c r="AC1013" s="742"/>
      <c r="AD1013" s="743"/>
      <c r="AE1013" s="744"/>
      <c r="AF1013" s="744"/>
      <c r="AG1013" s="742"/>
      <c r="AH1013" s="1068">
        <f>'報告書（事業主控）'!AH1013</f>
        <v>0</v>
      </c>
      <c r="AI1013" s="1069"/>
      <c r="AJ1013" s="1069"/>
      <c r="AK1013" s="1070"/>
      <c r="AL1013" s="743"/>
      <c r="AM1013" s="745"/>
      <c r="AN1013" s="1068">
        <f>'報告書（事業主控）'!AN1013</f>
        <v>0</v>
      </c>
      <c r="AO1013" s="1069"/>
      <c r="AP1013" s="1069"/>
      <c r="AQ1013" s="1069"/>
      <c r="AR1013" s="1069"/>
      <c r="AS1013" s="746"/>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9" t="s">
        <v>39</v>
      </c>
      <c r="Q1014" s="33">
        <f>'報告書（事業主控）'!Q1014</f>
        <v>0</v>
      </c>
      <c r="R1014" s="689" t="s">
        <v>40</v>
      </c>
      <c r="S1014" s="33">
        <f>'報告書（事業主控）'!S1014</f>
        <v>0</v>
      </c>
      <c r="T1014" s="1090" t="s">
        <v>42</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2"/>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39</v>
      </c>
      <c r="Q1015" s="32">
        <f>'報告書（事業主控）'!Q1015</f>
        <v>0</v>
      </c>
      <c r="R1015" s="11" t="s">
        <v>40</v>
      </c>
      <c r="S1015" s="32">
        <f>'報告書（事業主控）'!S1015</f>
        <v>0</v>
      </c>
      <c r="T1015" s="950" t="s">
        <v>41</v>
      </c>
      <c r="U1015" s="950"/>
      <c r="V1015" s="1071">
        <f>'報告書（事業主控）'!V1015</f>
        <v>0</v>
      </c>
      <c r="W1015" s="1072"/>
      <c r="X1015" s="1072"/>
      <c r="Y1015" s="742"/>
      <c r="Z1015" s="743"/>
      <c r="AA1015" s="744"/>
      <c r="AB1015" s="744"/>
      <c r="AC1015" s="742"/>
      <c r="AD1015" s="743"/>
      <c r="AE1015" s="744"/>
      <c r="AF1015" s="744"/>
      <c r="AG1015" s="742"/>
      <c r="AH1015" s="1068">
        <f>'報告書（事業主控）'!AH1015</f>
        <v>0</v>
      </c>
      <c r="AI1015" s="1069"/>
      <c r="AJ1015" s="1069"/>
      <c r="AK1015" s="1070"/>
      <c r="AL1015" s="743"/>
      <c r="AM1015" s="745"/>
      <c r="AN1015" s="1068">
        <f>'報告書（事業主控）'!AN1015</f>
        <v>0</v>
      </c>
      <c r="AO1015" s="1069"/>
      <c r="AP1015" s="1069"/>
      <c r="AQ1015" s="1069"/>
      <c r="AR1015" s="1069"/>
      <c r="AS1015" s="746"/>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9" t="s">
        <v>39</v>
      </c>
      <c r="Q1016" s="33">
        <f>'報告書（事業主控）'!Q1016</f>
        <v>0</v>
      </c>
      <c r="R1016" s="689" t="s">
        <v>40</v>
      </c>
      <c r="S1016" s="33">
        <f>'報告書（事業主控）'!S1016</f>
        <v>0</v>
      </c>
      <c r="T1016" s="1090" t="s">
        <v>42</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2"/>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39</v>
      </c>
      <c r="Q1017" s="32">
        <f>'報告書（事業主控）'!Q1017</f>
        <v>0</v>
      </c>
      <c r="R1017" s="11" t="s">
        <v>40</v>
      </c>
      <c r="S1017" s="32">
        <f>'報告書（事業主控）'!S1017</f>
        <v>0</v>
      </c>
      <c r="T1017" s="950" t="s">
        <v>41</v>
      </c>
      <c r="U1017" s="950"/>
      <c r="V1017" s="1071">
        <f>'報告書（事業主控）'!V1017</f>
        <v>0</v>
      </c>
      <c r="W1017" s="1072"/>
      <c r="X1017" s="1072"/>
      <c r="Y1017" s="742"/>
      <c r="Z1017" s="743"/>
      <c r="AA1017" s="744"/>
      <c r="AB1017" s="744"/>
      <c r="AC1017" s="742"/>
      <c r="AD1017" s="743"/>
      <c r="AE1017" s="744"/>
      <c r="AF1017" s="744"/>
      <c r="AG1017" s="742"/>
      <c r="AH1017" s="1068">
        <f>'報告書（事業主控）'!AH1017</f>
        <v>0</v>
      </c>
      <c r="AI1017" s="1069"/>
      <c r="AJ1017" s="1069"/>
      <c r="AK1017" s="1070"/>
      <c r="AL1017" s="743"/>
      <c r="AM1017" s="745"/>
      <c r="AN1017" s="1068">
        <f>'報告書（事業主控）'!AN1017</f>
        <v>0</v>
      </c>
      <c r="AO1017" s="1069"/>
      <c r="AP1017" s="1069"/>
      <c r="AQ1017" s="1069"/>
      <c r="AR1017" s="1069"/>
      <c r="AS1017" s="746"/>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9" t="s">
        <v>39</v>
      </c>
      <c r="Q1018" s="33">
        <f>'報告書（事業主控）'!Q1018</f>
        <v>0</v>
      </c>
      <c r="R1018" s="689" t="s">
        <v>40</v>
      </c>
      <c r="S1018" s="33">
        <f>'報告書（事業主控）'!S1018</f>
        <v>0</v>
      </c>
      <c r="T1018" s="1090" t="s">
        <v>42</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2"/>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39</v>
      </c>
      <c r="Q1019" s="32">
        <f>'報告書（事業主控）'!Q1019</f>
        <v>0</v>
      </c>
      <c r="R1019" s="11" t="s">
        <v>40</v>
      </c>
      <c r="S1019" s="32">
        <f>'報告書（事業主控）'!S1019</f>
        <v>0</v>
      </c>
      <c r="T1019" s="950" t="s">
        <v>41</v>
      </c>
      <c r="U1019" s="950"/>
      <c r="V1019" s="1071">
        <f>'報告書（事業主控）'!V1019</f>
        <v>0</v>
      </c>
      <c r="W1019" s="1072"/>
      <c r="X1019" s="1072"/>
      <c r="Y1019" s="742"/>
      <c r="Z1019" s="743"/>
      <c r="AA1019" s="744"/>
      <c r="AB1019" s="744"/>
      <c r="AC1019" s="742"/>
      <c r="AD1019" s="743"/>
      <c r="AE1019" s="744"/>
      <c r="AF1019" s="744"/>
      <c r="AG1019" s="742"/>
      <c r="AH1019" s="1068">
        <f>'報告書（事業主控）'!AH1019</f>
        <v>0</v>
      </c>
      <c r="AI1019" s="1069"/>
      <c r="AJ1019" s="1069"/>
      <c r="AK1019" s="1070"/>
      <c r="AL1019" s="743"/>
      <c r="AM1019" s="745"/>
      <c r="AN1019" s="1068">
        <f>'報告書（事業主控）'!AN1019</f>
        <v>0</v>
      </c>
      <c r="AO1019" s="1069"/>
      <c r="AP1019" s="1069"/>
      <c r="AQ1019" s="1069"/>
      <c r="AR1019" s="1069"/>
      <c r="AS1019" s="746"/>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9" t="s">
        <v>39</v>
      </c>
      <c r="Q1020" s="33">
        <f>'報告書（事業主控）'!Q1020</f>
        <v>0</v>
      </c>
      <c r="R1020" s="689" t="s">
        <v>40</v>
      </c>
      <c r="S1020" s="33">
        <f>'報告書（事業主控）'!S1020</f>
        <v>0</v>
      </c>
      <c r="T1020" s="1090" t="s">
        <v>42</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2"/>
    </row>
    <row r="1021" spans="2:45" ht="18" customHeight="1">
      <c r="B1021" s="839" t="s">
        <v>865</v>
      </c>
      <c r="C1021" s="956"/>
      <c r="D1021" s="956"/>
      <c r="E1021" s="957"/>
      <c r="F1021" s="1073">
        <f>'報告書（事業主控）'!F1021</f>
        <v>0</v>
      </c>
      <c r="G1021" s="1074"/>
      <c r="H1021" s="1074"/>
      <c r="I1021" s="1074"/>
      <c r="J1021" s="1074"/>
      <c r="K1021" s="1074"/>
      <c r="L1021" s="1074"/>
      <c r="M1021" s="1074"/>
      <c r="N1021" s="1075"/>
      <c r="O1021" s="839" t="s">
        <v>866</v>
      </c>
      <c r="P1021" s="956"/>
      <c r="Q1021" s="956"/>
      <c r="R1021" s="956"/>
      <c r="S1021" s="956"/>
      <c r="T1021" s="956"/>
      <c r="U1021" s="957"/>
      <c r="V1021" s="1068">
        <f>'報告書（事業主控）'!V1021</f>
        <v>0</v>
      </c>
      <c r="W1021" s="1069"/>
      <c r="X1021" s="1069"/>
      <c r="Y1021" s="1070"/>
      <c r="Z1021" s="743"/>
      <c r="AA1021" s="744"/>
      <c r="AB1021" s="744"/>
      <c r="AC1021" s="742"/>
      <c r="AD1021" s="743"/>
      <c r="AE1021" s="744"/>
      <c r="AF1021" s="744"/>
      <c r="AG1021" s="742"/>
      <c r="AH1021" s="1068">
        <f>'報告書（事業主控）'!AH1021</f>
        <v>0</v>
      </c>
      <c r="AI1021" s="1069"/>
      <c r="AJ1021" s="1069"/>
      <c r="AK1021" s="1070"/>
      <c r="AL1021" s="743"/>
      <c r="AM1021" s="745"/>
      <c r="AN1021" s="1068">
        <f>'報告書（事業主控）'!AN1021</f>
        <v>0</v>
      </c>
      <c r="AO1021" s="1069"/>
      <c r="AP1021" s="1069"/>
      <c r="AQ1021" s="1069"/>
      <c r="AR1021" s="1069"/>
      <c r="AS1021" s="746"/>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7"/>
      <c r="AM1022" s="748"/>
      <c r="AN1022" s="951">
        <f>'報告書（事業主控）'!AN1022</f>
        <v>0</v>
      </c>
      <c r="AO1022" s="954"/>
      <c r="AP1022" s="954"/>
      <c r="AQ1022" s="954"/>
      <c r="AR1022" s="954"/>
      <c r="AS1022" s="749"/>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91"/>
      <c r="AM1023" s="692"/>
      <c r="AN1023" s="1061">
        <f>'報告書（事業主控）'!AN1023</f>
        <v>0</v>
      </c>
      <c r="AO1023" s="1062"/>
      <c r="AP1023" s="1062"/>
      <c r="AQ1023" s="1062"/>
      <c r="AR1023" s="1062"/>
      <c r="AS1023" s="692"/>
    </row>
    <row r="1024" spans="2:45" ht="18" customHeight="1">
      <c r="AN1024" s="1060">
        <f>'報告書（事業主控）'!AN1024:AR1024</f>
        <v>0</v>
      </c>
      <c r="AO1024" s="1060"/>
      <c r="AP1024" s="1060"/>
      <c r="AQ1024" s="1060"/>
      <c r="AR1024" s="106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43</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740</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8"/>
      <c r="AO1035" s="728"/>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10</v>
      </c>
      <c r="C1037" s="836"/>
      <c r="D1037" s="836"/>
      <c r="E1037" s="836"/>
      <c r="F1037" s="836"/>
      <c r="G1037" s="836"/>
      <c r="H1037" s="836"/>
      <c r="I1037" s="836"/>
      <c r="J1037" s="840" t="s">
        <v>18</v>
      </c>
      <c r="K1037" s="840"/>
      <c r="L1037" s="729" t="s">
        <v>11</v>
      </c>
      <c r="M1037" s="840" t="s">
        <v>19</v>
      </c>
      <c r="N1037" s="840"/>
      <c r="O1037" s="841" t="s">
        <v>20</v>
      </c>
      <c r="P1037" s="840"/>
      <c r="Q1037" s="840"/>
      <c r="R1037" s="840"/>
      <c r="S1037" s="840"/>
      <c r="T1037" s="840"/>
      <c r="U1037" s="840" t="s">
        <v>21</v>
      </c>
      <c r="V1037" s="840"/>
      <c r="W1037" s="840"/>
      <c r="AD1037" s="11"/>
      <c r="AE1037" s="11"/>
      <c r="AF1037" s="11"/>
      <c r="AG1037" s="11"/>
      <c r="AH1037" s="11"/>
      <c r="AI1037" s="11"/>
      <c r="AJ1037" s="11"/>
      <c r="AL1037" s="981">
        <f>$AL$9</f>
        <v>0</v>
      </c>
      <c r="AM1037" s="843"/>
      <c r="AN1037" s="914" t="s">
        <v>12</v>
      </c>
      <c r="AO1037" s="914"/>
      <c r="AP1037" s="843">
        <v>26</v>
      </c>
      <c r="AQ1037" s="843"/>
      <c r="AR1037" s="914" t="s">
        <v>13</v>
      </c>
      <c r="AS1037" s="917"/>
    </row>
    <row r="1038" spans="2:45"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44</v>
      </c>
      <c r="C1041" s="891"/>
      <c r="D1041" s="891"/>
      <c r="E1041" s="891"/>
      <c r="F1041" s="891"/>
      <c r="G1041" s="891"/>
      <c r="H1041" s="891"/>
      <c r="I1041" s="892"/>
      <c r="J1041" s="890" t="s">
        <v>14</v>
      </c>
      <c r="K1041" s="891"/>
      <c r="L1041" s="891"/>
      <c r="M1041" s="891"/>
      <c r="N1041" s="899"/>
      <c r="O1041" s="902" t="s">
        <v>45</v>
      </c>
      <c r="P1041" s="891"/>
      <c r="Q1041" s="891"/>
      <c r="R1041" s="891"/>
      <c r="S1041" s="891"/>
      <c r="T1041" s="891"/>
      <c r="U1041" s="892"/>
      <c r="V1041" s="730" t="s">
        <v>876</v>
      </c>
      <c r="W1041" s="731"/>
      <c r="X1041" s="731"/>
      <c r="Y1041" s="905" t="s">
        <v>877</v>
      </c>
      <c r="Z1041" s="905"/>
      <c r="AA1041" s="905"/>
      <c r="AB1041" s="905"/>
      <c r="AC1041" s="905"/>
      <c r="AD1041" s="905"/>
      <c r="AE1041" s="905"/>
      <c r="AF1041" s="905"/>
      <c r="AG1041" s="905"/>
      <c r="AH1041" s="905"/>
      <c r="AI1041" s="731"/>
      <c r="AJ1041" s="731"/>
      <c r="AK1041" s="732"/>
      <c r="AL1041" s="1034" t="s">
        <v>836</v>
      </c>
      <c r="AM1041" s="1034"/>
      <c r="AN1041" s="906" t="s">
        <v>878</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15</v>
      </c>
      <c r="W1042" s="853"/>
      <c r="X1042" s="853"/>
      <c r="Y1042" s="854"/>
      <c r="Z1042" s="858" t="s">
        <v>24</v>
      </c>
      <c r="AA1042" s="859"/>
      <c r="AB1042" s="859"/>
      <c r="AC1042" s="860"/>
      <c r="AD1042" s="864" t="s">
        <v>25</v>
      </c>
      <c r="AE1042" s="865"/>
      <c r="AF1042" s="865"/>
      <c r="AG1042" s="866"/>
      <c r="AH1042" s="1098" t="s">
        <v>174</v>
      </c>
      <c r="AI1042" s="914"/>
      <c r="AJ1042" s="914"/>
      <c r="AK1042" s="917"/>
      <c r="AL1042" s="1035" t="s">
        <v>46</v>
      </c>
      <c r="AM1042" s="1035"/>
      <c r="AN1042" s="880" t="s">
        <v>27</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5">
        <f>'報告書（事業主控）'!O1044</f>
        <v>0</v>
      </c>
      <c r="P1044" s="736" t="s">
        <v>39</v>
      </c>
      <c r="Q1044" s="735">
        <f>'報告書（事業主控）'!Q1044</f>
        <v>0</v>
      </c>
      <c r="R1044" s="736" t="s">
        <v>40</v>
      </c>
      <c r="S1044" s="735">
        <f>'報告書（事業主控）'!S1044</f>
        <v>0</v>
      </c>
      <c r="T1044" s="944" t="s">
        <v>41</v>
      </c>
      <c r="U1044" s="944"/>
      <c r="V1044" s="1071">
        <f>'報告書（事業主控）'!V1044</f>
        <v>0</v>
      </c>
      <c r="W1044" s="1072"/>
      <c r="X1044" s="1072"/>
      <c r="Y1044" s="737" t="s">
        <v>16</v>
      </c>
      <c r="Z1044" s="743"/>
      <c r="AA1044" s="744"/>
      <c r="AB1044" s="744"/>
      <c r="AC1044" s="737" t="s">
        <v>16</v>
      </c>
      <c r="AD1044" s="743"/>
      <c r="AE1044" s="744"/>
      <c r="AF1044" s="744"/>
      <c r="AG1044" s="737" t="s">
        <v>16</v>
      </c>
      <c r="AH1044" s="1095">
        <f>'報告書（事業主控）'!AH1044</f>
        <v>0</v>
      </c>
      <c r="AI1044" s="1096"/>
      <c r="AJ1044" s="1096"/>
      <c r="AK1044" s="1097"/>
      <c r="AL1044" s="743"/>
      <c r="AM1044" s="745"/>
      <c r="AN1044" s="1068">
        <f>'報告書（事業主控）'!AN1044</f>
        <v>0</v>
      </c>
      <c r="AO1044" s="1069"/>
      <c r="AP1044" s="1069"/>
      <c r="AQ1044" s="1069"/>
      <c r="AR1044" s="1069"/>
      <c r="AS1044" s="740" t="s">
        <v>16</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9" t="s">
        <v>39</v>
      </c>
      <c r="Q1045" s="33">
        <f>'報告書（事業主控）'!Q1045</f>
        <v>0</v>
      </c>
      <c r="R1045" s="689" t="s">
        <v>40</v>
      </c>
      <c r="S1045" s="33">
        <f>'報告書（事業主控）'!S1045</f>
        <v>0</v>
      </c>
      <c r="T1045" s="1090" t="s">
        <v>42</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2"/>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39</v>
      </c>
      <c r="Q1046" s="32">
        <f>'報告書（事業主控）'!Q1046</f>
        <v>0</v>
      </c>
      <c r="R1046" s="11" t="s">
        <v>40</v>
      </c>
      <c r="S1046" s="32">
        <f>'報告書（事業主控）'!S1046</f>
        <v>0</v>
      </c>
      <c r="T1046" s="950" t="s">
        <v>41</v>
      </c>
      <c r="U1046" s="950"/>
      <c r="V1046" s="1071">
        <f>'報告書（事業主控）'!V1046</f>
        <v>0</v>
      </c>
      <c r="W1046" s="1072"/>
      <c r="X1046" s="1072"/>
      <c r="Y1046" s="742"/>
      <c r="Z1046" s="743"/>
      <c r="AA1046" s="744"/>
      <c r="AB1046" s="744"/>
      <c r="AC1046" s="742"/>
      <c r="AD1046" s="743"/>
      <c r="AE1046" s="744"/>
      <c r="AF1046" s="744"/>
      <c r="AG1046" s="742"/>
      <c r="AH1046" s="1068">
        <f>'報告書（事業主控）'!AH1046</f>
        <v>0</v>
      </c>
      <c r="AI1046" s="1069"/>
      <c r="AJ1046" s="1069"/>
      <c r="AK1046" s="1070"/>
      <c r="AL1046" s="743"/>
      <c r="AM1046" s="745"/>
      <c r="AN1046" s="1068">
        <f>'報告書（事業主控）'!AN1046</f>
        <v>0</v>
      </c>
      <c r="AO1046" s="1069"/>
      <c r="AP1046" s="1069"/>
      <c r="AQ1046" s="1069"/>
      <c r="AR1046" s="1069"/>
      <c r="AS1046" s="746"/>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9" t="s">
        <v>39</v>
      </c>
      <c r="Q1047" s="33">
        <f>'報告書（事業主控）'!Q1047</f>
        <v>0</v>
      </c>
      <c r="R1047" s="689" t="s">
        <v>40</v>
      </c>
      <c r="S1047" s="33">
        <f>'報告書（事業主控）'!S1047</f>
        <v>0</v>
      </c>
      <c r="T1047" s="1090" t="s">
        <v>42</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2"/>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39</v>
      </c>
      <c r="Q1048" s="32">
        <f>'報告書（事業主控）'!Q1048</f>
        <v>0</v>
      </c>
      <c r="R1048" s="11" t="s">
        <v>40</v>
      </c>
      <c r="S1048" s="32">
        <f>'報告書（事業主控）'!S1048</f>
        <v>0</v>
      </c>
      <c r="T1048" s="950" t="s">
        <v>41</v>
      </c>
      <c r="U1048" s="950"/>
      <c r="V1048" s="1071">
        <f>'報告書（事業主控）'!V1048</f>
        <v>0</v>
      </c>
      <c r="W1048" s="1072"/>
      <c r="X1048" s="1072"/>
      <c r="Y1048" s="742"/>
      <c r="Z1048" s="743"/>
      <c r="AA1048" s="744"/>
      <c r="AB1048" s="744"/>
      <c r="AC1048" s="742"/>
      <c r="AD1048" s="743"/>
      <c r="AE1048" s="744"/>
      <c r="AF1048" s="744"/>
      <c r="AG1048" s="742"/>
      <c r="AH1048" s="1068">
        <f>'報告書（事業主控）'!AH1048</f>
        <v>0</v>
      </c>
      <c r="AI1048" s="1069"/>
      <c r="AJ1048" s="1069"/>
      <c r="AK1048" s="1070"/>
      <c r="AL1048" s="743"/>
      <c r="AM1048" s="745"/>
      <c r="AN1048" s="1068">
        <f>'報告書（事業主控）'!AN1048</f>
        <v>0</v>
      </c>
      <c r="AO1048" s="1069"/>
      <c r="AP1048" s="1069"/>
      <c r="AQ1048" s="1069"/>
      <c r="AR1048" s="1069"/>
      <c r="AS1048" s="746"/>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9" t="s">
        <v>39</v>
      </c>
      <c r="Q1049" s="33">
        <f>'報告書（事業主控）'!Q1049</f>
        <v>0</v>
      </c>
      <c r="R1049" s="689" t="s">
        <v>40</v>
      </c>
      <c r="S1049" s="33">
        <f>'報告書（事業主控）'!S1049</f>
        <v>0</v>
      </c>
      <c r="T1049" s="1090" t="s">
        <v>42</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2"/>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39</v>
      </c>
      <c r="Q1050" s="32">
        <f>'報告書（事業主控）'!Q1050</f>
        <v>0</v>
      </c>
      <c r="R1050" s="11" t="s">
        <v>40</v>
      </c>
      <c r="S1050" s="32">
        <f>'報告書（事業主控）'!S1050</f>
        <v>0</v>
      </c>
      <c r="T1050" s="950" t="s">
        <v>41</v>
      </c>
      <c r="U1050" s="950"/>
      <c r="V1050" s="1071">
        <f>'報告書（事業主控）'!V1050</f>
        <v>0</v>
      </c>
      <c r="W1050" s="1072"/>
      <c r="X1050" s="1072"/>
      <c r="Y1050" s="742"/>
      <c r="Z1050" s="743"/>
      <c r="AA1050" s="744"/>
      <c r="AB1050" s="744"/>
      <c r="AC1050" s="742"/>
      <c r="AD1050" s="743"/>
      <c r="AE1050" s="744"/>
      <c r="AF1050" s="744"/>
      <c r="AG1050" s="742"/>
      <c r="AH1050" s="1068">
        <f>'報告書（事業主控）'!AH1050</f>
        <v>0</v>
      </c>
      <c r="AI1050" s="1069"/>
      <c r="AJ1050" s="1069"/>
      <c r="AK1050" s="1070"/>
      <c r="AL1050" s="743"/>
      <c r="AM1050" s="745"/>
      <c r="AN1050" s="1068">
        <f>'報告書（事業主控）'!AN1050</f>
        <v>0</v>
      </c>
      <c r="AO1050" s="1069"/>
      <c r="AP1050" s="1069"/>
      <c r="AQ1050" s="1069"/>
      <c r="AR1050" s="1069"/>
      <c r="AS1050" s="746"/>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9" t="s">
        <v>39</v>
      </c>
      <c r="Q1051" s="33">
        <f>'報告書（事業主控）'!Q1051</f>
        <v>0</v>
      </c>
      <c r="R1051" s="689" t="s">
        <v>40</v>
      </c>
      <c r="S1051" s="33">
        <f>'報告書（事業主控）'!S1051</f>
        <v>0</v>
      </c>
      <c r="T1051" s="1090" t="s">
        <v>42</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2"/>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39</v>
      </c>
      <c r="Q1052" s="32">
        <f>'報告書（事業主控）'!Q1052</f>
        <v>0</v>
      </c>
      <c r="R1052" s="11" t="s">
        <v>40</v>
      </c>
      <c r="S1052" s="32">
        <f>'報告書（事業主控）'!S1052</f>
        <v>0</v>
      </c>
      <c r="T1052" s="950" t="s">
        <v>41</v>
      </c>
      <c r="U1052" s="950"/>
      <c r="V1052" s="1071">
        <f>'報告書（事業主控）'!V1052</f>
        <v>0</v>
      </c>
      <c r="W1052" s="1072"/>
      <c r="X1052" s="1072"/>
      <c r="Y1052" s="742"/>
      <c r="Z1052" s="743"/>
      <c r="AA1052" s="744"/>
      <c r="AB1052" s="744"/>
      <c r="AC1052" s="742"/>
      <c r="AD1052" s="743"/>
      <c r="AE1052" s="744"/>
      <c r="AF1052" s="744"/>
      <c r="AG1052" s="742"/>
      <c r="AH1052" s="1068">
        <f>'報告書（事業主控）'!AH1052</f>
        <v>0</v>
      </c>
      <c r="AI1052" s="1069"/>
      <c r="AJ1052" s="1069"/>
      <c r="AK1052" s="1070"/>
      <c r="AL1052" s="743"/>
      <c r="AM1052" s="745"/>
      <c r="AN1052" s="1068">
        <f>'報告書（事業主控）'!AN1052</f>
        <v>0</v>
      </c>
      <c r="AO1052" s="1069"/>
      <c r="AP1052" s="1069"/>
      <c r="AQ1052" s="1069"/>
      <c r="AR1052" s="1069"/>
      <c r="AS1052" s="746"/>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9" t="s">
        <v>39</v>
      </c>
      <c r="Q1053" s="33">
        <f>'報告書（事業主控）'!Q1053</f>
        <v>0</v>
      </c>
      <c r="R1053" s="689" t="s">
        <v>40</v>
      </c>
      <c r="S1053" s="33">
        <f>'報告書（事業主控）'!S1053</f>
        <v>0</v>
      </c>
      <c r="T1053" s="1090" t="s">
        <v>42</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2"/>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39</v>
      </c>
      <c r="Q1054" s="32">
        <f>'報告書（事業主控）'!Q1054</f>
        <v>0</v>
      </c>
      <c r="R1054" s="11" t="s">
        <v>40</v>
      </c>
      <c r="S1054" s="32">
        <f>'報告書（事業主控）'!S1054</f>
        <v>0</v>
      </c>
      <c r="T1054" s="950" t="s">
        <v>41</v>
      </c>
      <c r="U1054" s="950"/>
      <c r="V1054" s="1071">
        <f>'報告書（事業主控）'!V1054</f>
        <v>0</v>
      </c>
      <c r="W1054" s="1072"/>
      <c r="X1054" s="1072"/>
      <c r="Y1054" s="742"/>
      <c r="Z1054" s="743"/>
      <c r="AA1054" s="744"/>
      <c r="AB1054" s="744"/>
      <c r="AC1054" s="742"/>
      <c r="AD1054" s="743"/>
      <c r="AE1054" s="744"/>
      <c r="AF1054" s="744"/>
      <c r="AG1054" s="742"/>
      <c r="AH1054" s="1068">
        <f>'報告書（事業主控）'!AH1054</f>
        <v>0</v>
      </c>
      <c r="AI1054" s="1069"/>
      <c r="AJ1054" s="1069"/>
      <c r="AK1054" s="1070"/>
      <c r="AL1054" s="743"/>
      <c r="AM1054" s="745"/>
      <c r="AN1054" s="1068">
        <f>'報告書（事業主控）'!AN1054</f>
        <v>0</v>
      </c>
      <c r="AO1054" s="1069"/>
      <c r="AP1054" s="1069"/>
      <c r="AQ1054" s="1069"/>
      <c r="AR1054" s="1069"/>
      <c r="AS1054" s="746"/>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9" t="s">
        <v>39</v>
      </c>
      <c r="Q1055" s="33">
        <f>'報告書（事業主控）'!Q1055</f>
        <v>0</v>
      </c>
      <c r="R1055" s="689" t="s">
        <v>40</v>
      </c>
      <c r="S1055" s="33">
        <f>'報告書（事業主控）'!S1055</f>
        <v>0</v>
      </c>
      <c r="T1055" s="1090" t="s">
        <v>42</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2"/>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39</v>
      </c>
      <c r="Q1056" s="32">
        <f>'報告書（事業主控）'!Q1056</f>
        <v>0</v>
      </c>
      <c r="R1056" s="11" t="s">
        <v>40</v>
      </c>
      <c r="S1056" s="32">
        <f>'報告書（事業主控）'!S1056</f>
        <v>0</v>
      </c>
      <c r="T1056" s="950" t="s">
        <v>41</v>
      </c>
      <c r="U1056" s="950"/>
      <c r="V1056" s="1071">
        <f>'報告書（事業主控）'!V1056</f>
        <v>0</v>
      </c>
      <c r="W1056" s="1072"/>
      <c r="X1056" s="1072"/>
      <c r="Y1056" s="742"/>
      <c r="Z1056" s="743"/>
      <c r="AA1056" s="744"/>
      <c r="AB1056" s="744"/>
      <c r="AC1056" s="742"/>
      <c r="AD1056" s="743"/>
      <c r="AE1056" s="744"/>
      <c r="AF1056" s="744"/>
      <c r="AG1056" s="742"/>
      <c r="AH1056" s="1068">
        <f>'報告書（事業主控）'!AH1056</f>
        <v>0</v>
      </c>
      <c r="AI1056" s="1069"/>
      <c r="AJ1056" s="1069"/>
      <c r="AK1056" s="1070"/>
      <c r="AL1056" s="743"/>
      <c r="AM1056" s="745"/>
      <c r="AN1056" s="1068">
        <f>'報告書（事業主控）'!AN1056</f>
        <v>0</v>
      </c>
      <c r="AO1056" s="1069"/>
      <c r="AP1056" s="1069"/>
      <c r="AQ1056" s="1069"/>
      <c r="AR1056" s="1069"/>
      <c r="AS1056" s="746"/>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9" t="s">
        <v>39</v>
      </c>
      <c r="Q1057" s="33">
        <f>'報告書（事業主控）'!Q1057</f>
        <v>0</v>
      </c>
      <c r="R1057" s="689" t="s">
        <v>40</v>
      </c>
      <c r="S1057" s="33">
        <f>'報告書（事業主控）'!S1057</f>
        <v>0</v>
      </c>
      <c r="T1057" s="1090" t="s">
        <v>42</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2"/>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39</v>
      </c>
      <c r="Q1058" s="32">
        <f>'報告書（事業主控）'!Q1058</f>
        <v>0</v>
      </c>
      <c r="R1058" s="11" t="s">
        <v>40</v>
      </c>
      <c r="S1058" s="32">
        <f>'報告書（事業主控）'!S1058</f>
        <v>0</v>
      </c>
      <c r="T1058" s="950" t="s">
        <v>41</v>
      </c>
      <c r="U1058" s="950"/>
      <c r="V1058" s="1071">
        <f>'報告書（事業主控）'!V1058</f>
        <v>0</v>
      </c>
      <c r="W1058" s="1072"/>
      <c r="X1058" s="1072"/>
      <c r="Y1058" s="742"/>
      <c r="Z1058" s="743"/>
      <c r="AA1058" s="744"/>
      <c r="AB1058" s="744"/>
      <c r="AC1058" s="742"/>
      <c r="AD1058" s="743"/>
      <c r="AE1058" s="744"/>
      <c r="AF1058" s="744"/>
      <c r="AG1058" s="742"/>
      <c r="AH1058" s="1068">
        <f>'報告書（事業主控）'!AH1058</f>
        <v>0</v>
      </c>
      <c r="AI1058" s="1069"/>
      <c r="AJ1058" s="1069"/>
      <c r="AK1058" s="1070"/>
      <c r="AL1058" s="743"/>
      <c r="AM1058" s="745"/>
      <c r="AN1058" s="1068">
        <f>'報告書（事業主控）'!AN1058</f>
        <v>0</v>
      </c>
      <c r="AO1058" s="1069"/>
      <c r="AP1058" s="1069"/>
      <c r="AQ1058" s="1069"/>
      <c r="AR1058" s="1069"/>
      <c r="AS1058" s="746"/>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9" t="s">
        <v>39</v>
      </c>
      <c r="Q1059" s="33">
        <f>'報告書（事業主控）'!Q1059</f>
        <v>0</v>
      </c>
      <c r="R1059" s="689" t="s">
        <v>40</v>
      </c>
      <c r="S1059" s="33">
        <f>'報告書（事業主控）'!S1059</f>
        <v>0</v>
      </c>
      <c r="T1059" s="1090" t="s">
        <v>42</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2"/>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39</v>
      </c>
      <c r="Q1060" s="32">
        <f>'報告書（事業主控）'!Q1060</f>
        <v>0</v>
      </c>
      <c r="R1060" s="11" t="s">
        <v>40</v>
      </c>
      <c r="S1060" s="32">
        <f>'報告書（事業主控）'!S1060</f>
        <v>0</v>
      </c>
      <c r="T1060" s="950" t="s">
        <v>41</v>
      </c>
      <c r="U1060" s="950"/>
      <c r="V1060" s="1071">
        <f>'報告書（事業主控）'!V1060</f>
        <v>0</v>
      </c>
      <c r="W1060" s="1072"/>
      <c r="X1060" s="1072"/>
      <c r="Y1060" s="742"/>
      <c r="Z1060" s="743"/>
      <c r="AA1060" s="744"/>
      <c r="AB1060" s="744"/>
      <c r="AC1060" s="742"/>
      <c r="AD1060" s="743"/>
      <c r="AE1060" s="744"/>
      <c r="AF1060" s="744"/>
      <c r="AG1060" s="742"/>
      <c r="AH1060" s="1068">
        <f>'報告書（事業主控）'!AH1060</f>
        <v>0</v>
      </c>
      <c r="AI1060" s="1069"/>
      <c r="AJ1060" s="1069"/>
      <c r="AK1060" s="1070"/>
      <c r="AL1060" s="743"/>
      <c r="AM1060" s="745"/>
      <c r="AN1060" s="1068">
        <f>'報告書（事業主控）'!AN1060</f>
        <v>0</v>
      </c>
      <c r="AO1060" s="1069"/>
      <c r="AP1060" s="1069"/>
      <c r="AQ1060" s="1069"/>
      <c r="AR1060" s="1069"/>
      <c r="AS1060" s="746"/>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9" t="s">
        <v>39</v>
      </c>
      <c r="Q1061" s="33">
        <f>'報告書（事業主控）'!Q1061</f>
        <v>0</v>
      </c>
      <c r="R1061" s="689" t="s">
        <v>40</v>
      </c>
      <c r="S1061" s="33">
        <f>'報告書（事業主控）'!S1061</f>
        <v>0</v>
      </c>
      <c r="T1061" s="1090" t="s">
        <v>42</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2"/>
    </row>
    <row r="1062" spans="2:45" ht="18" customHeight="1">
      <c r="B1062" s="839" t="s">
        <v>865</v>
      </c>
      <c r="C1062" s="956"/>
      <c r="D1062" s="956"/>
      <c r="E1062" s="957"/>
      <c r="F1062" s="1073">
        <f>'報告書（事業主控）'!F1062</f>
        <v>0</v>
      </c>
      <c r="G1062" s="1074"/>
      <c r="H1062" s="1074"/>
      <c r="I1062" s="1074"/>
      <c r="J1062" s="1074"/>
      <c r="K1062" s="1074"/>
      <c r="L1062" s="1074"/>
      <c r="M1062" s="1074"/>
      <c r="N1062" s="1075"/>
      <c r="O1062" s="839" t="s">
        <v>866</v>
      </c>
      <c r="P1062" s="956"/>
      <c r="Q1062" s="956"/>
      <c r="R1062" s="956"/>
      <c r="S1062" s="956"/>
      <c r="T1062" s="956"/>
      <c r="U1062" s="957"/>
      <c r="V1062" s="1068">
        <f>'報告書（事業主控）'!V1062</f>
        <v>0</v>
      </c>
      <c r="W1062" s="1069"/>
      <c r="X1062" s="1069"/>
      <c r="Y1062" s="1070"/>
      <c r="Z1062" s="743"/>
      <c r="AA1062" s="744"/>
      <c r="AB1062" s="744"/>
      <c r="AC1062" s="742"/>
      <c r="AD1062" s="743"/>
      <c r="AE1062" s="744"/>
      <c r="AF1062" s="744"/>
      <c r="AG1062" s="742"/>
      <c r="AH1062" s="1068">
        <f>'報告書（事業主控）'!AH1062</f>
        <v>0</v>
      </c>
      <c r="AI1062" s="1069"/>
      <c r="AJ1062" s="1069"/>
      <c r="AK1062" s="1070"/>
      <c r="AL1062" s="743"/>
      <c r="AM1062" s="745"/>
      <c r="AN1062" s="1068">
        <f>'報告書（事業主控）'!AN1062</f>
        <v>0</v>
      </c>
      <c r="AO1062" s="1069"/>
      <c r="AP1062" s="1069"/>
      <c r="AQ1062" s="1069"/>
      <c r="AR1062" s="1069"/>
      <c r="AS1062" s="746"/>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7"/>
      <c r="AM1063" s="748"/>
      <c r="AN1063" s="951">
        <f>'報告書（事業主控）'!AN1063</f>
        <v>0</v>
      </c>
      <c r="AO1063" s="954"/>
      <c r="AP1063" s="954"/>
      <c r="AQ1063" s="954"/>
      <c r="AR1063" s="954"/>
      <c r="AS1063" s="749"/>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91"/>
      <c r="AM1064" s="692"/>
      <c r="AN1064" s="1061">
        <f>'報告書（事業主控）'!AN1064</f>
        <v>0</v>
      </c>
      <c r="AO1064" s="1062"/>
      <c r="AP1064" s="1062"/>
      <c r="AQ1064" s="1062"/>
      <c r="AR1064" s="1062"/>
      <c r="AS1064" s="692"/>
    </row>
    <row r="1065" spans="2:45" ht="18" customHeight="1">
      <c r="AN1065" s="1060">
        <f>'報告書（事業主控）'!AN1065:AR1065</f>
        <v>0</v>
      </c>
      <c r="AO1065" s="1060"/>
      <c r="AP1065" s="1060"/>
      <c r="AQ1065" s="1060"/>
      <c r="AR1065" s="106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43</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740</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8"/>
      <c r="AO1076" s="728"/>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10</v>
      </c>
      <c r="C1078" s="836"/>
      <c r="D1078" s="836"/>
      <c r="E1078" s="836"/>
      <c r="F1078" s="836"/>
      <c r="G1078" s="836"/>
      <c r="H1078" s="836"/>
      <c r="I1078" s="836"/>
      <c r="J1078" s="840" t="s">
        <v>18</v>
      </c>
      <c r="K1078" s="840"/>
      <c r="L1078" s="729" t="s">
        <v>11</v>
      </c>
      <c r="M1078" s="840" t="s">
        <v>19</v>
      </c>
      <c r="N1078" s="840"/>
      <c r="O1078" s="841" t="s">
        <v>20</v>
      </c>
      <c r="P1078" s="840"/>
      <c r="Q1078" s="840"/>
      <c r="R1078" s="840"/>
      <c r="S1078" s="840"/>
      <c r="T1078" s="840"/>
      <c r="U1078" s="840" t="s">
        <v>21</v>
      </c>
      <c r="V1078" s="840"/>
      <c r="W1078" s="840"/>
      <c r="AD1078" s="11"/>
      <c r="AE1078" s="11"/>
      <c r="AF1078" s="11"/>
      <c r="AG1078" s="11"/>
      <c r="AH1078" s="11"/>
      <c r="AI1078" s="11"/>
      <c r="AJ1078" s="11"/>
      <c r="AL1078" s="981">
        <f>$AL$9</f>
        <v>0</v>
      </c>
      <c r="AM1078" s="843"/>
      <c r="AN1078" s="914" t="s">
        <v>12</v>
      </c>
      <c r="AO1078" s="914"/>
      <c r="AP1078" s="843">
        <v>27</v>
      </c>
      <c r="AQ1078" s="843"/>
      <c r="AR1078" s="914" t="s">
        <v>13</v>
      </c>
      <c r="AS1078" s="917"/>
    </row>
    <row r="1079" spans="2:45"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44</v>
      </c>
      <c r="C1082" s="891"/>
      <c r="D1082" s="891"/>
      <c r="E1082" s="891"/>
      <c r="F1082" s="891"/>
      <c r="G1082" s="891"/>
      <c r="H1082" s="891"/>
      <c r="I1082" s="892"/>
      <c r="J1082" s="890" t="s">
        <v>14</v>
      </c>
      <c r="K1082" s="891"/>
      <c r="L1082" s="891"/>
      <c r="M1082" s="891"/>
      <c r="N1082" s="899"/>
      <c r="O1082" s="902" t="s">
        <v>45</v>
      </c>
      <c r="P1082" s="891"/>
      <c r="Q1082" s="891"/>
      <c r="R1082" s="891"/>
      <c r="S1082" s="891"/>
      <c r="T1082" s="891"/>
      <c r="U1082" s="892"/>
      <c r="V1082" s="730" t="s">
        <v>876</v>
      </c>
      <c r="W1082" s="731"/>
      <c r="X1082" s="731"/>
      <c r="Y1082" s="905" t="s">
        <v>877</v>
      </c>
      <c r="Z1082" s="905"/>
      <c r="AA1082" s="905"/>
      <c r="AB1082" s="905"/>
      <c r="AC1082" s="905"/>
      <c r="AD1082" s="905"/>
      <c r="AE1082" s="905"/>
      <c r="AF1082" s="905"/>
      <c r="AG1082" s="905"/>
      <c r="AH1082" s="905"/>
      <c r="AI1082" s="731"/>
      <c r="AJ1082" s="731"/>
      <c r="AK1082" s="732"/>
      <c r="AL1082" s="1034" t="s">
        <v>836</v>
      </c>
      <c r="AM1082" s="1034"/>
      <c r="AN1082" s="906" t="s">
        <v>878</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15</v>
      </c>
      <c r="W1083" s="853"/>
      <c r="X1083" s="853"/>
      <c r="Y1083" s="854"/>
      <c r="Z1083" s="858" t="s">
        <v>24</v>
      </c>
      <c r="AA1083" s="859"/>
      <c r="AB1083" s="859"/>
      <c r="AC1083" s="860"/>
      <c r="AD1083" s="864" t="s">
        <v>25</v>
      </c>
      <c r="AE1083" s="865"/>
      <c r="AF1083" s="865"/>
      <c r="AG1083" s="866"/>
      <c r="AH1083" s="1098" t="s">
        <v>174</v>
      </c>
      <c r="AI1083" s="914"/>
      <c r="AJ1083" s="914"/>
      <c r="AK1083" s="917"/>
      <c r="AL1083" s="1035" t="s">
        <v>46</v>
      </c>
      <c r="AM1083" s="1035"/>
      <c r="AN1083" s="880" t="s">
        <v>27</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5">
        <f>'報告書（事業主控）'!O1085</f>
        <v>0</v>
      </c>
      <c r="P1085" s="736" t="s">
        <v>39</v>
      </c>
      <c r="Q1085" s="735">
        <f>'報告書（事業主控）'!Q1085</f>
        <v>0</v>
      </c>
      <c r="R1085" s="736" t="s">
        <v>40</v>
      </c>
      <c r="S1085" s="735">
        <f>'報告書（事業主控）'!S1085</f>
        <v>0</v>
      </c>
      <c r="T1085" s="944" t="s">
        <v>41</v>
      </c>
      <c r="U1085" s="944"/>
      <c r="V1085" s="1071">
        <f>'報告書（事業主控）'!V1085</f>
        <v>0</v>
      </c>
      <c r="W1085" s="1072"/>
      <c r="X1085" s="1072"/>
      <c r="Y1085" s="737" t="s">
        <v>16</v>
      </c>
      <c r="Z1085" s="743"/>
      <c r="AA1085" s="744"/>
      <c r="AB1085" s="744"/>
      <c r="AC1085" s="737" t="s">
        <v>16</v>
      </c>
      <c r="AD1085" s="743"/>
      <c r="AE1085" s="744"/>
      <c r="AF1085" s="744"/>
      <c r="AG1085" s="737" t="s">
        <v>16</v>
      </c>
      <c r="AH1085" s="1095">
        <f>'報告書（事業主控）'!AH1085</f>
        <v>0</v>
      </c>
      <c r="AI1085" s="1096"/>
      <c r="AJ1085" s="1096"/>
      <c r="AK1085" s="1097"/>
      <c r="AL1085" s="743"/>
      <c r="AM1085" s="745"/>
      <c r="AN1085" s="1068">
        <f>'報告書（事業主控）'!AN1085</f>
        <v>0</v>
      </c>
      <c r="AO1085" s="1069"/>
      <c r="AP1085" s="1069"/>
      <c r="AQ1085" s="1069"/>
      <c r="AR1085" s="1069"/>
      <c r="AS1085" s="740" t="s">
        <v>16</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9" t="s">
        <v>39</v>
      </c>
      <c r="Q1086" s="33">
        <f>'報告書（事業主控）'!Q1086</f>
        <v>0</v>
      </c>
      <c r="R1086" s="689" t="s">
        <v>40</v>
      </c>
      <c r="S1086" s="33">
        <f>'報告書（事業主控）'!S1086</f>
        <v>0</v>
      </c>
      <c r="T1086" s="1090" t="s">
        <v>42</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2"/>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39</v>
      </c>
      <c r="Q1087" s="32">
        <f>'報告書（事業主控）'!Q1087</f>
        <v>0</v>
      </c>
      <c r="R1087" s="11" t="s">
        <v>40</v>
      </c>
      <c r="S1087" s="32">
        <f>'報告書（事業主控）'!S1087</f>
        <v>0</v>
      </c>
      <c r="T1087" s="950" t="s">
        <v>41</v>
      </c>
      <c r="U1087" s="950"/>
      <c r="V1087" s="1071">
        <f>'報告書（事業主控）'!V1087</f>
        <v>0</v>
      </c>
      <c r="W1087" s="1072"/>
      <c r="X1087" s="1072"/>
      <c r="Y1087" s="742"/>
      <c r="Z1087" s="743"/>
      <c r="AA1087" s="744"/>
      <c r="AB1087" s="744"/>
      <c r="AC1087" s="742"/>
      <c r="AD1087" s="743"/>
      <c r="AE1087" s="744"/>
      <c r="AF1087" s="744"/>
      <c r="AG1087" s="742"/>
      <c r="AH1087" s="1068">
        <f>'報告書（事業主控）'!AH1087</f>
        <v>0</v>
      </c>
      <c r="AI1087" s="1069"/>
      <c r="AJ1087" s="1069"/>
      <c r="AK1087" s="1070"/>
      <c r="AL1087" s="743"/>
      <c r="AM1087" s="745"/>
      <c r="AN1087" s="1068">
        <f>'報告書（事業主控）'!AN1087</f>
        <v>0</v>
      </c>
      <c r="AO1087" s="1069"/>
      <c r="AP1087" s="1069"/>
      <c r="AQ1087" s="1069"/>
      <c r="AR1087" s="1069"/>
      <c r="AS1087" s="746"/>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9" t="s">
        <v>39</v>
      </c>
      <c r="Q1088" s="33">
        <f>'報告書（事業主控）'!Q1088</f>
        <v>0</v>
      </c>
      <c r="R1088" s="689" t="s">
        <v>40</v>
      </c>
      <c r="S1088" s="33">
        <f>'報告書（事業主控）'!S1088</f>
        <v>0</v>
      </c>
      <c r="T1088" s="1090" t="s">
        <v>42</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2"/>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39</v>
      </c>
      <c r="Q1089" s="32">
        <f>'報告書（事業主控）'!Q1089</f>
        <v>0</v>
      </c>
      <c r="R1089" s="11" t="s">
        <v>40</v>
      </c>
      <c r="S1089" s="32">
        <f>'報告書（事業主控）'!S1089</f>
        <v>0</v>
      </c>
      <c r="T1089" s="950" t="s">
        <v>41</v>
      </c>
      <c r="U1089" s="950"/>
      <c r="V1089" s="1071">
        <f>'報告書（事業主控）'!V1089</f>
        <v>0</v>
      </c>
      <c r="W1089" s="1072"/>
      <c r="X1089" s="1072"/>
      <c r="Y1089" s="742"/>
      <c r="Z1089" s="743"/>
      <c r="AA1089" s="744"/>
      <c r="AB1089" s="744"/>
      <c r="AC1089" s="742"/>
      <c r="AD1089" s="743"/>
      <c r="AE1089" s="744"/>
      <c r="AF1089" s="744"/>
      <c r="AG1089" s="742"/>
      <c r="AH1089" s="1068">
        <f>'報告書（事業主控）'!AH1089</f>
        <v>0</v>
      </c>
      <c r="AI1089" s="1069"/>
      <c r="AJ1089" s="1069"/>
      <c r="AK1089" s="1070"/>
      <c r="AL1089" s="743"/>
      <c r="AM1089" s="745"/>
      <c r="AN1089" s="1068">
        <f>'報告書（事業主控）'!AN1089</f>
        <v>0</v>
      </c>
      <c r="AO1089" s="1069"/>
      <c r="AP1089" s="1069"/>
      <c r="AQ1089" s="1069"/>
      <c r="AR1089" s="1069"/>
      <c r="AS1089" s="746"/>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9" t="s">
        <v>39</v>
      </c>
      <c r="Q1090" s="33">
        <f>'報告書（事業主控）'!Q1090</f>
        <v>0</v>
      </c>
      <c r="R1090" s="689" t="s">
        <v>40</v>
      </c>
      <c r="S1090" s="33">
        <f>'報告書（事業主控）'!S1090</f>
        <v>0</v>
      </c>
      <c r="T1090" s="1090" t="s">
        <v>42</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2"/>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39</v>
      </c>
      <c r="Q1091" s="32">
        <f>'報告書（事業主控）'!Q1091</f>
        <v>0</v>
      </c>
      <c r="R1091" s="11" t="s">
        <v>40</v>
      </c>
      <c r="S1091" s="32">
        <f>'報告書（事業主控）'!S1091</f>
        <v>0</v>
      </c>
      <c r="T1091" s="950" t="s">
        <v>41</v>
      </c>
      <c r="U1091" s="950"/>
      <c r="V1091" s="1071">
        <f>'報告書（事業主控）'!V1091</f>
        <v>0</v>
      </c>
      <c r="W1091" s="1072"/>
      <c r="X1091" s="1072"/>
      <c r="Y1091" s="742"/>
      <c r="Z1091" s="743"/>
      <c r="AA1091" s="744"/>
      <c r="AB1091" s="744"/>
      <c r="AC1091" s="742"/>
      <c r="AD1091" s="743"/>
      <c r="AE1091" s="744"/>
      <c r="AF1091" s="744"/>
      <c r="AG1091" s="742"/>
      <c r="AH1091" s="1068">
        <f>'報告書（事業主控）'!AH1091</f>
        <v>0</v>
      </c>
      <c r="AI1091" s="1069"/>
      <c r="AJ1091" s="1069"/>
      <c r="AK1091" s="1070"/>
      <c r="AL1091" s="743"/>
      <c r="AM1091" s="745"/>
      <c r="AN1091" s="1068">
        <f>'報告書（事業主控）'!AN1091</f>
        <v>0</v>
      </c>
      <c r="AO1091" s="1069"/>
      <c r="AP1091" s="1069"/>
      <c r="AQ1091" s="1069"/>
      <c r="AR1091" s="1069"/>
      <c r="AS1091" s="746"/>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9" t="s">
        <v>39</v>
      </c>
      <c r="Q1092" s="33">
        <f>'報告書（事業主控）'!Q1092</f>
        <v>0</v>
      </c>
      <c r="R1092" s="689" t="s">
        <v>40</v>
      </c>
      <c r="S1092" s="33">
        <f>'報告書（事業主控）'!S1092</f>
        <v>0</v>
      </c>
      <c r="T1092" s="1090" t="s">
        <v>42</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2"/>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39</v>
      </c>
      <c r="Q1093" s="32">
        <f>'報告書（事業主控）'!Q1093</f>
        <v>0</v>
      </c>
      <c r="R1093" s="11" t="s">
        <v>40</v>
      </c>
      <c r="S1093" s="32">
        <f>'報告書（事業主控）'!S1093</f>
        <v>0</v>
      </c>
      <c r="T1093" s="950" t="s">
        <v>41</v>
      </c>
      <c r="U1093" s="950"/>
      <c r="V1093" s="1071">
        <f>'報告書（事業主控）'!V1093</f>
        <v>0</v>
      </c>
      <c r="W1093" s="1072"/>
      <c r="X1093" s="1072"/>
      <c r="Y1093" s="742"/>
      <c r="Z1093" s="743"/>
      <c r="AA1093" s="744"/>
      <c r="AB1093" s="744"/>
      <c r="AC1093" s="742"/>
      <c r="AD1093" s="743"/>
      <c r="AE1093" s="744"/>
      <c r="AF1093" s="744"/>
      <c r="AG1093" s="742"/>
      <c r="AH1093" s="1068">
        <f>'報告書（事業主控）'!AH1093</f>
        <v>0</v>
      </c>
      <c r="AI1093" s="1069"/>
      <c r="AJ1093" s="1069"/>
      <c r="AK1093" s="1070"/>
      <c r="AL1093" s="743"/>
      <c r="AM1093" s="745"/>
      <c r="AN1093" s="1068">
        <f>'報告書（事業主控）'!AN1093</f>
        <v>0</v>
      </c>
      <c r="AO1093" s="1069"/>
      <c r="AP1093" s="1069"/>
      <c r="AQ1093" s="1069"/>
      <c r="AR1093" s="1069"/>
      <c r="AS1093" s="746"/>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9" t="s">
        <v>39</v>
      </c>
      <c r="Q1094" s="33">
        <f>'報告書（事業主控）'!Q1094</f>
        <v>0</v>
      </c>
      <c r="R1094" s="689" t="s">
        <v>40</v>
      </c>
      <c r="S1094" s="33">
        <f>'報告書（事業主控）'!S1094</f>
        <v>0</v>
      </c>
      <c r="T1094" s="1090" t="s">
        <v>42</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2"/>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39</v>
      </c>
      <c r="Q1095" s="32">
        <f>'報告書（事業主控）'!Q1095</f>
        <v>0</v>
      </c>
      <c r="R1095" s="11" t="s">
        <v>40</v>
      </c>
      <c r="S1095" s="32">
        <f>'報告書（事業主控）'!S1095</f>
        <v>0</v>
      </c>
      <c r="T1095" s="950" t="s">
        <v>41</v>
      </c>
      <c r="U1095" s="950"/>
      <c r="V1095" s="1071">
        <f>'報告書（事業主控）'!V1095</f>
        <v>0</v>
      </c>
      <c r="W1095" s="1072"/>
      <c r="X1095" s="1072"/>
      <c r="Y1095" s="742"/>
      <c r="Z1095" s="743"/>
      <c r="AA1095" s="744"/>
      <c r="AB1095" s="744"/>
      <c r="AC1095" s="742"/>
      <c r="AD1095" s="743"/>
      <c r="AE1095" s="744"/>
      <c r="AF1095" s="744"/>
      <c r="AG1095" s="742"/>
      <c r="AH1095" s="1068">
        <f>'報告書（事業主控）'!AH1095</f>
        <v>0</v>
      </c>
      <c r="AI1095" s="1069"/>
      <c r="AJ1095" s="1069"/>
      <c r="AK1095" s="1070"/>
      <c r="AL1095" s="743"/>
      <c r="AM1095" s="745"/>
      <c r="AN1095" s="1068">
        <f>'報告書（事業主控）'!AN1095</f>
        <v>0</v>
      </c>
      <c r="AO1095" s="1069"/>
      <c r="AP1095" s="1069"/>
      <c r="AQ1095" s="1069"/>
      <c r="AR1095" s="1069"/>
      <c r="AS1095" s="746"/>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9" t="s">
        <v>39</v>
      </c>
      <c r="Q1096" s="33">
        <f>'報告書（事業主控）'!Q1096</f>
        <v>0</v>
      </c>
      <c r="R1096" s="689" t="s">
        <v>40</v>
      </c>
      <c r="S1096" s="33">
        <f>'報告書（事業主控）'!S1096</f>
        <v>0</v>
      </c>
      <c r="T1096" s="1090" t="s">
        <v>42</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2"/>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39</v>
      </c>
      <c r="Q1097" s="32">
        <f>'報告書（事業主控）'!Q1097</f>
        <v>0</v>
      </c>
      <c r="R1097" s="11" t="s">
        <v>40</v>
      </c>
      <c r="S1097" s="32">
        <f>'報告書（事業主控）'!S1097</f>
        <v>0</v>
      </c>
      <c r="T1097" s="950" t="s">
        <v>41</v>
      </c>
      <c r="U1097" s="950"/>
      <c r="V1097" s="1071">
        <f>'報告書（事業主控）'!V1097</f>
        <v>0</v>
      </c>
      <c r="W1097" s="1072"/>
      <c r="X1097" s="1072"/>
      <c r="Y1097" s="742"/>
      <c r="Z1097" s="743"/>
      <c r="AA1097" s="744"/>
      <c r="AB1097" s="744"/>
      <c r="AC1097" s="742"/>
      <c r="AD1097" s="743"/>
      <c r="AE1097" s="744"/>
      <c r="AF1097" s="744"/>
      <c r="AG1097" s="742"/>
      <c r="AH1097" s="1068">
        <f>'報告書（事業主控）'!AH1097</f>
        <v>0</v>
      </c>
      <c r="AI1097" s="1069"/>
      <c r="AJ1097" s="1069"/>
      <c r="AK1097" s="1070"/>
      <c r="AL1097" s="743"/>
      <c r="AM1097" s="745"/>
      <c r="AN1097" s="1068">
        <f>'報告書（事業主控）'!AN1097</f>
        <v>0</v>
      </c>
      <c r="AO1097" s="1069"/>
      <c r="AP1097" s="1069"/>
      <c r="AQ1097" s="1069"/>
      <c r="AR1097" s="1069"/>
      <c r="AS1097" s="746"/>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9" t="s">
        <v>39</v>
      </c>
      <c r="Q1098" s="33">
        <f>'報告書（事業主控）'!Q1098</f>
        <v>0</v>
      </c>
      <c r="R1098" s="689" t="s">
        <v>40</v>
      </c>
      <c r="S1098" s="33">
        <f>'報告書（事業主控）'!S1098</f>
        <v>0</v>
      </c>
      <c r="T1098" s="1090" t="s">
        <v>42</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2"/>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39</v>
      </c>
      <c r="Q1099" s="32">
        <f>'報告書（事業主控）'!Q1099</f>
        <v>0</v>
      </c>
      <c r="R1099" s="11" t="s">
        <v>40</v>
      </c>
      <c r="S1099" s="32">
        <f>'報告書（事業主控）'!S1099</f>
        <v>0</v>
      </c>
      <c r="T1099" s="950" t="s">
        <v>41</v>
      </c>
      <c r="U1099" s="950"/>
      <c r="V1099" s="1071">
        <f>'報告書（事業主控）'!V1099</f>
        <v>0</v>
      </c>
      <c r="W1099" s="1072"/>
      <c r="X1099" s="1072"/>
      <c r="Y1099" s="742"/>
      <c r="Z1099" s="743"/>
      <c r="AA1099" s="744"/>
      <c r="AB1099" s="744"/>
      <c r="AC1099" s="742"/>
      <c r="AD1099" s="743"/>
      <c r="AE1099" s="744"/>
      <c r="AF1099" s="744"/>
      <c r="AG1099" s="742"/>
      <c r="AH1099" s="1068">
        <f>'報告書（事業主控）'!AH1099</f>
        <v>0</v>
      </c>
      <c r="AI1099" s="1069"/>
      <c r="AJ1099" s="1069"/>
      <c r="AK1099" s="1070"/>
      <c r="AL1099" s="743"/>
      <c r="AM1099" s="745"/>
      <c r="AN1099" s="1068">
        <f>'報告書（事業主控）'!AN1099</f>
        <v>0</v>
      </c>
      <c r="AO1099" s="1069"/>
      <c r="AP1099" s="1069"/>
      <c r="AQ1099" s="1069"/>
      <c r="AR1099" s="1069"/>
      <c r="AS1099" s="746"/>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9" t="s">
        <v>39</v>
      </c>
      <c r="Q1100" s="33">
        <f>'報告書（事業主控）'!Q1100</f>
        <v>0</v>
      </c>
      <c r="R1100" s="689" t="s">
        <v>40</v>
      </c>
      <c r="S1100" s="33">
        <f>'報告書（事業主控）'!S1100</f>
        <v>0</v>
      </c>
      <c r="T1100" s="1090" t="s">
        <v>42</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2"/>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9" t="s">
        <v>39</v>
      </c>
      <c r="Q1101" s="32">
        <f>'報告書（事業主控）'!Q1101</f>
        <v>0</v>
      </c>
      <c r="R1101" s="11" t="s">
        <v>40</v>
      </c>
      <c r="S1101" s="32">
        <f>'報告書（事業主控）'!S1101</f>
        <v>0</v>
      </c>
      <c r="T1101" s="950" t="s">
        <v>41</v>
      </c>
      <c r="U1101" s="950"/>
      <c r="V1101" s="1071">
        <f>'報告書（事業主控）'!V1101</f>
        <v>0</v>
      </c>
      <c r="W1101" s="1072"/>
      <c r="X1101" s="1072"/>
      <c r="Y1101" s="742"/>
      <c r="Z1101" s="743"/>
      <c r="AA1101" s="744"/>
      <c r="AB1101" s="744"/>
      <c r="AC1101" s="742"/>
      <c r="AD1101" s="743"/>
      <c r="AE1101" s="744"/>
      <c r="AF1101" s="744"/>
      <c r="AG1101" s="742"/>
      <c r="AH1101" s="1068">
        <f>'報告書（事業主控）'!AH1101</f>
        <v>0</v>
      </c>
      <c r="AI1101" s="1069"/>
      <c r="AJ1101" s="1069"/>
      <c r="AK1101" s="1070"/>
      <c r="AL1101" s="743"/>
      <c r="AM1101" s="745"/>
      <c r="AN1101" s="1068">
        <f>'報告書（事業主控）'!AN1101</f>
        <v>0</v>
      </c>
      <c r="AO1101" s="1069"/>
      <c r="AP1101" s="1069"/>
      <c r="AQ1101" s="1069"/>
      <c r="AR1101" s="1069"/>
      <c r="AS1101" s="746"/>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60" t="s">
        <v>39</v>
      </c>
      <c r="Q1102" s="33">
        <f>'報告書（事業主控）'!Q1102</f>
        <v>0</v>
      </c>
      <c r="R1102" s="689" t="s">
        <v>40</v>
      </c>
      <c r="S1102" s="33">
        <f>'報告書（事業主控）'!S1102</f>
        <v>0</v>
      </c>
      <c r="T1102" s="1090" t="s">
        <v>42</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2"/>
    </row>
    <row r="1103" spans="2:45" ht="18" customHeight="1">
      <c r="B1103" s="839" t="s">
        <v>865</v>
      </c>
      <c r="C1103" s="956"/>
      <c r="D1103" s="956"/>
      <c r="E1103" s="957"/>
      <c r="F1103" s="1073">
        <f>'報告書（事業主控）'!F1103</f>
        <v>0</v>
      </c>
      <c r="G1103" s="1074"/>
      <c r="H1103" s="1074"/>
      <c r="I1103" s="1074"/>
      <c r="J1103" s="1074"/>
      <c r="K1103" s="1074"/>
      <c r="L1103" s="1074"/>
      <c r="M1103" s="1074"/>
      <c r="N1103" s="1075"/>
      <c r="O1103" s="839" t="s">
        <v>866</v>
      </c>
      <c r="P1103" s="956"/>
      <c r="Q1103" s="956"/>
      <c r="R1103" s="956"/>
      <c r="S1103" s="956"/>
      <c r="T1103" s="956"/>
      <c r="U1103" s="957"/>
      <c r="V1103" s="1068">
        <f>'報告書（事業主控）'!V1103</f>
        <v>0</v>
      </c>
      <c r="W1103" s="1069"/>
      <c r="X1103" s="1069"/>
      <c r="Y1103" s="1070"/>
      <c r="Z1103" s="743"/>
      <c r="AA1103" s="744"/>
      <c r="AB1103" s="744"/>
      <c r="AC1103" s="742"/>
      <c r="AD1103" s="743"/>
      <c r="AE1103" s="744"/>
      <c r="AF1103" s="744"/>
      <c r="AG1103" s="742"/>
      <c r="AH1103" s="1068">
        <f>'報告書（事業主控）'!AH1103</f>
        <v>0</v>
      </c>
      <c r="AI1103" s="1069"/>
      <c r="AJ1103" s="1069"/>
      <c r="AK1103" s="1070"/>
      <c r="AL1103" s="743"/>
      <c r="AM1103" s="745"/>
      <c r="AN1103" s="1068">
        <f>'報告書（事業主控）'!AN1103</f>
        <v>0</v>
      </c>
      <c r="AO1103" s="1069"/>
      <c r="AP1103" s="1069"/>
      <c r="AQ1103" s="1069"/>
      <c r="AR1103" s="1069"/>
      <c r="AS1103" s="746"/>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7"/>
      <c r="AM1104" s="748"/>
      <c r="AN1104" s="951">
        <f>'報告書（事業主控）'!AN1104</f>
        <v>0</v>
      </c>
      <c r="AO1104" s="954"/>
      <c r="AP1104" s="954"/>
      <c r="AQ1104" s="954"/>
      <c r="AR1104" s="954"/>
      <c r="AS1104" s="749"/>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91"/>
      <c r="AM1105" s="692"/>
      <c r="AN1105" s="1061">
        <f>'報告書（事業主控）'!AN1105</f>
        <v>0</v>
      </c>
      <c r="AO1105" s="1062"/>
      <c r="AP1105" s="1062"/>
      <c r="AQ1105" s="1062"/>
      <c r="AR1105" s="1062"/>
      <c r="AS1105" s="692"/>
    </row>
    <row r="1106" spans="2:45" ht="18" customHeight="1">
      <c r="AN1106" s="1060">
        <f>'報告書（事業主控）'!AN1106:AR1106</f>
        <v>0</v>
      </c>
      <c r="AO1106" s="1060"/>
      <c r="AP1106" s="1060"/>
      <c r="AQ1106" s="1060"/>
      <c r="AR1106" s="106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43</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740</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8"/>
      <c r="AO1117" s="728"/>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10</v>
      </c>
      <c r="C1119" s="836"/>
      <c r="D1119" s="836"/>
      <c r="E1119" s="836"/>
      <c r="F1119" s="836"/>
      <c r="G1119" s="836"/>
      <c r="H1119" s="836"/>
      <c r="I1119" s="836"/>
      <c r="J1119" s="840" t="s">
        <v>18</v>
      </c>
      <c r="K1119" s="840"/>
      <c r="L1119" s="729" t="s">
        <v>11</v>
      </c>
      <c r="M1119" s="840" t="s">
        <v>19</v>
      </c>
      <c r="N1119" s="840"/>
      <c r="O1119" s="841" t="s">
        <v>20</v>
      </c>
      <c r="P1119" s="840"/>
      <c r="Q1119" s="840"/>
      <c r="R1119" s="840"/>
      <c r="S1119" s="840"/>
      <c r="T1119" s="840"/>
      <c r="U1119" s="840" t="s">
        <v>21</v>
      </c>
      <c r="V1119" s="840"/>
      <c r="W1119" s="840"/>
      <c r="AD1119" s="11"/>
      <c r="AE1119" s="11"/>
      <c r="AF1119" s="11"/>
      <c r="AG1119" s="11"/>
      <c r="AH1119" s="11"/>
      <c r="AI1119" s="11"/>
      <c r="AJ1119" s="11"/>
      <c r="AL1119" s="981">
        <f>$AL$9</f>
        <v>0</v>
      </c>
      <c r="AM1119" s="843"/>
      <c r="AN1119" s="914" t="s">
        <v>12</v>
      </c>
      <c r="AO1119" s="914"/>
      <c r="AP1119" s="843">
        <v>28</v>
      </c>
      <c r="AQ1119" s="843"/>
      <c r="AR1119" s="914" t="s">
        <v>13</v>
      </c>
      <c r="AS1119" s="917"/>
    </row>
    <row r="1120" spans="2:4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44</v>
      </c>
      <c r="C1123" s="891"/>
      <c r="D1123" s="891"/>
      <c r="E1123" s="891"/>
      <c r="F1123" s="891"/>
      <c r="G1123" s="891"/>
      <c r="H1123" s="891"/>
      <c r="I1123" s="892"/>
      <c r="J1123" s="890" t="s">
        <v>14</v>
      </c>
      <c r="K1123" s="891"/>
      <c r="L1123" s="891"/>
      <c r="M1123" s="891"/>
      <c r="N1123" s="899"/>
      <c r="O1123" s="902" t="s">
        <v>45</v>
      </c>
      <c r="P1123" s="891"/>
      <c r="Q1123" s="891"/>
      <c r="R1123" s="891"/>
      <c r="S1123" s="891"/>
      <c r="T1123" s="891"/>
      <c r="U1123" s="892"/>
      <c r="V1123" s="730" t="s">
        <v>876</v>
      </c>
      <c r="W1123" s="731"/>
      <c r="X1123" s="731"/>
      <c r="Y1123" s="905" t="s">
        <v>877</v>
      </c>
      <c r="Z1123" s="905"/>
      <c r="AA1123" s="905"/>
      <c r="AB1123" s="905"/>
      <c r="AC1123" s="905"/>
      <c r="AD1123" s="905"/>
      <c r="AE1123" s="905"/>
      <c r="AF1123" s="905"/>
      <c r="AG1123" s="905"/>
      <c r="AH1123" s="905"/>
      <c r="AI1123" s="731"/>
      <c r="AJ1123" s="731"/>
      <c r="AK1123" s="732"/>
      <c r="AL1123" s="1034" t="s">
        <v>836</v>
      </c>
      <c r="AM1123" s="1034"/>
      <c r="AN1123" s="906" t="s">
        <v>878</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15</v>
      </c>
      <c r="W1124" s="853"/>
      <c r="X1124" s="853"/>
      <c r="Y1124" s="854"/>
      <c r="Z1124" s="858" t="s">
        <v>24</v>
      </c>
      <c r="AA1124" s="859"/>
      <c r="AB1124" s="859"/>
      <c r="AC1124" s="860"/>
      <c r="AD1124" s="864" t="s">
        <v>25</v>
      </c>
      <c r="AE1124" s="865"/>
      <c r="AF1124" s="865"/>
      <c r="AG1124" s="866"/>
      <c r="AH1124" s="1098" t="s">
        <v>174</v>
      </c>
      <c r="AI1124" s="914"/>
      <c r="AJ1124" s="914"/>
      <c r="AK1124" s="917"/>
      <c r="AL1124" s="1035" t="s">
        <v>46</v>
      </c>
      <c r="AM1124" s="1035"/>
      <c r="AN1124" s="880" t="s">
        <v>27</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5">
        <f>'報告書（事業主控）'!O1126</f>
        <v>0</v>
      </c>
      <c r="P1126" s="736" t="s">
        <v>39</v>
      </c>
      <c r="Q1126" s="735">
        <f>'報告書（事業主控）'!Q1126</f>
        <v>0</v>
      </c>
      <c r="R1126" s="736" t="s">
        <v>40</v>
      </c>
      <c r="S1126" s="735">
        <f>'報告書（事業主控）'!S1126</f>
        <v>0</v>
      </c>
      <c r="T1126" s="944" t="s">
        <v>41</v>
      </c>
      <c r="U1126" s="944"/>
      <c r="V1126" s="1071">
        <f>'報告書（事業主控）'!V1126</f>
        <v>0</v>
      </c>
      <c r="W1126" s="1072"/>
      <c r="X1126" s="1072"/>
      <c r="Y1126" s="737" t="s">
        <v>16</v>
      </c>
      <c r="Z1126" s="743"/>
      <c r="AA1126" s="744"/>
      <c r="AB1126" s="744"/>
      <c r="AC1126" s="737" t="s">
        <v>16</v>
      </c>
      <c r="AD1126" s="743"/>
      <c r="AE1126" s="744"/>
      <c r="AF1126" s="744"/>
      <c r="AG1126" s="737" t="s">
        <v>16</v>
      </c>
      <c r="AH1126" s="1095">
        <f>'報告書（事業主控）'!AH1126</f>
        <v>0</v>
      </c>
      <c r="AI1126" s="1096"/>
      <c r="AJ1126" s="1096"/>
      <c r="AK1126" s="1097"/>
      <c r="AL1126" s="743"/>
      <c r="AM1126" s="745"/>
      <c r="AN1126" s="1068">
        <f>'報告書（事業主控）'!AN1126</f>
        <v>0</v>
      </c>
      <c r="AO1126" s="1069"/>
      <c r="AP1126" s="1069"/>
      <c r="AQ1126" s="1069"/>
      <c r="AR1126" s="1069"/>
      <c r="AS1126" s="740" t="s">
        <v>16</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9" t="s">
        <v>39</v>
      </c>
      <c r="Q1127" s="33">
        <f>'報告書（事業主控）'!Q1127</f>
        <v>0</v>
      </c>
      <c r="R1127" s="689" t="s">
        <v>40</v>
      </c>
      <c r="S1127" s="33">
        <f>'報告書（事業主控）'!S1127</f>
        <v>0</v>
      </c>
      <c r="T1127" s="1090" t="s">
        <v>42</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2"/>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39</v>
      </c>
      <c r="Q1128" s="32">
        <f>'報告書（事業主控）'!Q1128</f>
        <v>0</v>
      </c>
      <c r="R1128" s="11" t="s">
        <v>40</v>
      </c>
      <c r="S1128" s="32">
        <f>'報告書（事業主控）'!S1128</f>
        <v>0</v>
      </c>
      <c r="T1128" s="950" t="s">
        <v>41</v>
      </c>
      <c r="U1128" s="950"/>
      <c r="V1128" s="1071">
        <f>'報告書（事業主控）'!V1128</f>
        <v>0</v>
      </c>
      <c r="W1128" s="1072"/>
      <c r="X1128" s="1072"/>
      <c r="Y1128" s="742"/>
      <c r="Z1128" s="743"/>
      <c r="AA1128" s="744"/>
      <c r="AB1128" s="744"/>
      <c r="AC1128" s="742"/>
      <c r="AD1128" s="743"/>
      <c r="AE1128" s="744"/>
      <c r="AF1128" s="744"/>
      <c r="AG1128" s="742"/>
      <c r="AH1128" s="1068">
        <f>'報告書（事業主控）'!AH1128</f>
        <v>0</v>
      </c>
      <c r="AI1128" s="1069"/>
      <c r="AJ1128" s="1069"/>
      <c r="AK1128" s="1070"/>
      <c r="AL1128" s="743"/>
      <c r="AM1128" s="745"/>
      <c r="AN1128" s="1068">
        <f>'報告書（事業主控）'!AN1128</f>
        <v>0</v>
      </c>
      <c r="AO1128" s="1069"/>
      <c r="AP1128" s="1069"/>
      <c r="AQ1128" s="1069"/>
      <c r="AR1128" s="1069"/>
      <c r="AS1128" s="746"/>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9" t="s">
        <v>39</v>
      </c>
      <c r="Q1129" s="33">
        <f>'報告書（事業主控）'!Q1129</f>
        <v>0</v>
      </c>
      <c r="R1129" s="689" t="s">
        <v>40</v>
      </c>
      <c r="S1129" s="33">
        <f>'報告書（事業主控）'!S1129</f>
        <v>0</v>
      </c>
      <c r="T1129" s="1090" t="s">
        <v>42</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2"/>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39</v>
      </c>
      <c r="Q1130" s="32">
        <f>'報告書（事業主控）'!Q1130</f>
        <v>0</v>
      </c>
      <c r="R1130" s="11" t="s">
        <v>40</v>
      </c>
      <c r="S1130" s="32">
        <f>'報告書（事業主控）'!S1130</f>
        <v>0</v>
      </c>
      <c r="T1130" s="950" t="s">
        <v>41</v>
      </c>
      <c r="U1130" s="950"/>
      <c r="V1130" s="1071">
        <f>'報告書（事業主控）'!V1130</f>
        <v>0</v>
      </c>
      <c r="W1130" s="1072"/>
      <c r="X1130" s="1072"/>
      <c r="Y1130" s="742"/>
      <c r="Z1130" s="743"/>
      <c r="AA1130" s="744"/>
      <c r="AB1130" s="744"/>
      <c r="AC1130" s="742"/>
      <c r="AD1130" s="743"/>
      <c r="AE1130" s="744"/>
      <c r="AF1130" s="744"/>
      <c r="AG1130" s="742"/>
      <c r="AH1130" s="1068">
        <f>'報告書（事業主控）'!AH1130</f>
        <v>0</v>
      </c>
      <c r="AI1130" s="1069"/>
      <c r="AJ1130" s="1069"/>
      <c r="AK1130" s="1070"/>
      <c r="AL1130" s="743"/>
      <c r="AM1130" s="745"/>
      <c r="AN1130" s="1068">
        <f>'報告書（事業主控）'!AN1130</f>
        <v>0</v>
      </c>
      <c r="AO1130" s="1069"/>
      <c r="AP1130" s="1069"/>
      <c r="AQ1130" s="1069"/>
      <c r="AR1130" s="1069"/>
      <c r="AS1130" s="746"/>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9" t="s">
        <v>39</v>
      </c>
      <c r="Q1131" s="33">
        <f>'報告書（事業主控）'!Q1131</f>
        <v>0</v>
      </c>
      <c r="R1131" s="689" t="s">
        <v>40</v>
      </c>
      <c r="S1131" s="33">
        <f>'報告書（事業主控）'!S1131</f>
        <v>0</v>
      </c>
      <c r="T1131" s="1090" t="s">
        <v>42</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2"/>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39</v>
      </c>
      <c r="Q1132" s="32">
        <f>'報告書（事業主控）'!Q1132</f>
        <v>0</v>
      </c>
      <c r="R1132" s="11" t="s">
        <v>40</v>
      </c>
      <c r="S1132" s="32">
        <f>'報告書（事業主控）'!S1132</f>
        <v>0</v>
      </c>
      <c r="T1132" s="950" t="s">
        <v>41</v>
      </c>
      <c r="U1132" s="950"/>
      <c r="V1132" s="1071">
        <f>'報告書（事業主控）'!V1132</f>
        <v>0</v>
      </c>
      <c r="W1132" s="1072"/>
      <c r="X1132" s="1072"/>
      <c r="Y1132" s="742"/>
      <c r="Z1132" s="743"/>
      <c r="AA1132" s="744"/>
      <c r="AB1132" s="744"/>
      <c r="AC1132" s="742"/>
      <c r="AD1132" s="743"/>
      <c r="AE1132" s="744"/>
      <c r="AF1132" s="744"/>
      <c r="AG1132" s="742"/>
      <c r="AH1132" s="1068">
        <f>'報告書（事業主控）'!AH1132</f>
        <v>0</v>
      </c>
      <c r="AI1132" s="1069"/>
      <c r="AJ1132" s="1069"/>
      <c r="AK1132" s="1070"/>
      <c r="AL1132" s="743"/>
      <c r="AM1132" s="745"/>
      <c r="AN1132" s="1068">
        <f>'報告書（事業主控）'!AN1132</f>
        <v>0</v>
      </c>
      <c r="AO1132" s="1069"/>
      <c r="AP1132" s="1069"/>
      <c r="AQ1132" s="1069"/>
      <c r="AR1132" s="1069"/>
      <c r="AS1132" s="746"/>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9" t="s">
        <v>39</v>
      </c>
      <c r="Q1133" s="33">
        <f>'報告書（事業主控）'!Q1133</f>
        <v>0</v>
      </c>
      <c r="R1133" s="689" t="s">
        <v>40</v>
      </c>
      <c r="S1133" s="33">
        <f>'報告書（事業主控）'!S1133</f>
        <v>0</v>
      </c>
      <c r="T1133" s="1090" t="s">
        <v>42</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2"/>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39</v>
      </c>
      <c r="Q1134" s="32">
        <f>'報告書（事業主控）'!Q1134</f>
        <v>0</v>
      </c>
      <c r="R1134" s="11" t="s">
        <v>40</v>
      </c>
      <c r="S1134" s="32">
        <f>'報告書（事業主控）'!S1134</f>
        <v>0</v>
      </c>
      <c r="T1134" s="950" t="s">
        <v>41</v>
      </c>
      <c r="U1134" s="950"/>
      <c r="V1134" s="1071">
        <f>'報告書（事業主控）'!V1134</f>
        <v>0</v>
      </c>
      <c r="W1134" s="1072"/>
      <c r="X1134" s="1072"/>
      <c r="Y1134" s="742"/>
      <c r="Z1134" s="743"/>
      <c r="AA1134" s="744"/>
      <c r="AB1134" s="744"/>
      <c r="AC1134" s="742"/>
      <c r="AD1134" s="743"/>
      <c r="AE1134" s="744"/>
      <c r="AF1134" s="744"/>
      <c r="AG1134" s="742"/>
      <c r="AH1134" s="1068">
        <f>'報告書（事業主控）'!AH1134</f>
        <v>0</v>
      </c>
      <c r="AI1134" s="1069"/>
      <c r="AJ1134" s="1069"/>
      <c r="AK1134" s="1070"/>
      <c r="AL1134" s="743"/>
      <c r="AM1134" s="745"/>
      <c r="AN1134" s="1068">
        <f>'報告書（事業主控）'!AN1134</f>
        <v>0</v>
      </c>
      <c r="AO1134" s="1069"/>
      <c r="AP1134" s="1069"/>
      <c r="AQ1134" s="1069"/>
      <c r="AR1134" s="1069"/>
      <c r="AS1134" s="746"/>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9" t="s">
        <v>39</v>
      </c>
      <c r="Q1135" s="33">
        <f>'報告書（事業主控）'!Q1135</f>
        <v>0</v>
      </c>
      <c r="R1135" s="689" t="s">
        <v>40</v>
      </c>
      <c r="S1135" s="33">
        <f>'報告書（事業主控）'!S1135</f>
        <v>0</v>
      </c>
      <c r="T1135" s="1090" t="s">
        <v>42</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2"/>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39</v>
      </c>
      <c r="Q1136" s="32">
        <f>'報告書（事業主控）'!Q1136</f>
        <v>0</v>
      </c>
      <c r="R1136" s="11" t="s">
        <v>40</v>
      </c>
      <c r="S1136" s="32">
        <f>'報告書（事業主控）'!S1136</f>
        <v>0</v>
      </c>
      <c r="T1136" s="950" t="s">
        <v>41</v>
      </c>
      <c r="U1136" s="950"/>
      <c r="V1136" s="1071">
        <f>'報告書（事業主控）'!V1136</f>
        <v>0</v>
      </c>
      <c r="W1136" s="1072"/>
      <c r="X1136" s="1072"/>
      <c r="Y1136" s="742"/>
      <c r="Z1136" s="743"/>
      <c r="AA1136" s="744"/>
      <c r="AB1136" s="744"/>
      <c r="AC1136" s="742"/>
      <c r="AD1136" s="743"/>
      <c r="AE1136" s="744"/>
      <c r="AF1136" s="744"/>
      <c r="AG1136" s="742"/>
      <c r="AH1136" s="1068">
        <f>'報告書（事業主控）'!AH1136</f>
        <v>0</v>
      </c>
      <c r="AI1136" s="1069"/>
      <c r="AJ1136" s="1069"/>
      <c r="AK1136" s="1070"/>
      <c r="AL1136" s="743"/>
      <c r="AM1136" s="745"/>
      <c r="AN1136" s="1068">
        <f>'報告書（事業主控）'!AN1136</f>
        <v>0</v>
      </c>
      <c r="AO1136" s="1069"/>
      <c r="AP1136" s="1069"/>
      <c r="AQ1136" s="1069"/>
      <c r="AR1136" s="1069"/>
      <c r="AS1136" s="746"/>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9" t="s">
        <v>39</v>
      </c>
      <c r="Q1137" s="33">
        <f>'報告書（事業主控）'!Q1137</f>
        <v>0</v>
      </c>
      <c r="R1137" s="689" t="s">
        <v>40</v>
      </c>
      <c r="S1137" s="33">
        <f>'報告書（事業主控）'!S1137</f>
        <v>0</v>
      </c>
      <c r="T1137" s="1090" t="s">
        <v>42</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2"/>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39</v>
      </c>
      <c r="Q1138" s="32">
        <f>'報告書（事業主控）'!Q1138</f>
        <v>0</v>
      </c>
      <c r="R1138" s="11" t="s">
        <v>40</v>
      </c>
      <c r="S1138" s="32">
        <f>'報告書（事業主控）'!S1138</f>
        <v>0</v>
      </c>
      <c r="T1138" s="950" t="s">
        <v>41</v>
      </c>
      <c r="U1138" s="950"/>
      <c r="V1138" s="1071">
        <f>'報告書（事業主控）'!V1138</f>
        <v>0</v>
      </c>
      <c r="W1138" s="1072"/>
      <c r="X1138" s="1072"/>
      <c r="Y1138" s="742"/>
      <c r="Z1138" s="743"/>
      <c r="AA1138" s="744"/>
      <c r="AB1138" s="744"/>
      <c r="AC1138" s="742"/>
      <c r="AD1138" s="743"/>
      <c r="AE1138" s="744"/>
      <c r="AF1138" s="744"/>
      <c r="AG1138" s="742"/>
      <c r="AH1138" s="1068">
        <f>'報告書（事業主控）'!AH1138</f>
        <v>0</v>
      </c>
      <c r="AI1138" s="1069"/>
      <c r="AJ1138" s="1069"/>
      <c r="AK1138" s="1070"/>
      <c r="AL1138" s="743"/>
      <c r="AM1138" s="745"/>
      <c r="AN1138" s="1068">
        <f>'報告書（事業主控）'!AN1138</f>
        <v>0</v>
      </c>
      <c r="AO1138" s="1069"/>
      <c r="AP1138" s="1069"/>
      <c r="AQ1138" s="1069"/>
      <c r="AR1138" s="1069"/>
      <c r="AS1138" s="746"/>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9" t="s">
        <v>39</v>
      </c>
      <c r="Q1139" s="33">
        <f>'報告書（事業主控）'!Q1139</f>
        <v>0</v>
      </c>
      <c r="R1139" s="689" t="s">
        <v>40</v>
      </c>
      <c r="S1139" s="33">
        <f>'報告書（事業主控）'!S1139</f>
        <v>0</v>
      </c>
      <c r="T1139" s="1090" t="s">
        <v>42</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2"/>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39</v>
      </c>
      <c r="Q1140" s="32">
        <f>'報告書（事業主控）'!Q1140</f>
        <v>0</v>
      </c>
      <c r="R1140" s="11" t="s">
        <v>40</v>
      </c>
      <c r="S1140" s="32">
        <f>'報告書（事業主控）'!S1140</f>
        <v>0</v>
      </c>
      <c r="T1140" s="950" t="s">
        <v>41</v>
      </c>
      <c r="U1140" s="950"/>
      <c r="V1140" s="1071">
        <f>'報告書（事業主控）'!V1140</f>
        <v>0</v>
      </c>
      <c r="W1140" s="1072"/>
      <c r="X1140" s="1072"/>
      <c r="Y1140" s="742"/>
      <c r="Z1140" s="743"/>
      <c r="AA1140" s="744"/>
      <c r="AB1140" s="744"/>
      <c r="AC1140" s="742"/>
      <c r="AD1140" s="743"/>
      <c r="AE1140" s="744"/>
      <c r="AF1140" s="744"/>
      <c r="AG1140" s="742"/>
      <c r="AH1140" s="1068">
        <f>'報告書（事業主控）'!AH1140</f>
        <v>0</v>
      </c>
      <c r="AI1140" s="1069"/>
      <c r="AJ1140" s="1069"/>
      <c r="AK1140" s="1070"/>
      <c r="AL1140" s="743"/>
      <c r="AM1140" s="745"/>
      <c r="AN1140" s="1068">
        <f>'報告書（事業主控）'!AN1140</f>
        <v>0</v>
      </c>
      <c r="AO1140" s="1069"/>
      <c r="AP1140" s="1069"/>
      <c r="AQ1140" s="1069"/>
      <c r="AR1140" s="1069"/>
      <c r="AS1140" s="746"/>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9" t="s">
        <v>39</v>
      </c>
      <c r="Q1141" s="33">
        <f>'報告書（事業主控）'!Q1141</f>
        <v>0</v>
      </c>
      <c r="R1141" s="689" t="s">
        <v>40</v>
      </c>
      <c r="S1141" s="33">
        <f>'報告書（事業主控）'!S1141</f>
        <v>0</v>
      </c>
      <c r="T1141" s="1090" t="s">
        <v>42</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2"/>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39</v>
      </c>
      <c r="Q1142" s="32">
        <f>'報告書（事業主控）'!Q1142</f>
        <v>0</v>
      </c>
      <c r="R1142" s="11" t="s">
        <v>40</v>
      </c>
      <c r="S1142" s="32">
        <f>'報告書（事業主控）'!S1142</f>
        <v>0</v>
      </c>
      <c r="T1142" s="950" t="s">
        <v>41</v>
      </c>
      <c r="U1142" s="950"/>
      <c r="V1142" s="1071">
        <f>'報告書（事業主控）'!V1142</f>
        <v>0</v>
      </c>
      <c r="W1142" s="1072"/>
      <c r="X1142" s="1072"/>
      <c r="Y1142" s="742"/>
      <c r="Z1142" s="743"/>
      <c r="AA1142" s="744"/>
      <c r="AB1142" s="744"/>
      <c r="AC1142" s="742"/>
      <c r="AD1142" s="743"/>
      <c r="AE1142" s="744"/>
      <c r="AF1142" s="744"/>
      <c r="AG1142" s="742"/>
      <c r="AH1142" s="1068">
        <f>'報告書（事業主控）'!AH1142</f>
        <v>0</v>
      </c>
      <c r="AI1142" s="1069"/>
      <c r="AJ1142" s="1069"/>
      <c r="AK1142" s="1070"/>
      <c r="AL1142" s="743"/>
      <c r="AM1142" s="745"/>
      <c r="AN1142" s="1068">
        <f>'報告書（事業主控）'!AN1142</f>
        <v>0</v>
      </c>
      <c r="AO1142" s="1069"/>
      <c r="AP1142" s="1069"/>
      <c r="AQ1142" s="1069"/>
      <c r="AR1142" s="1069"/>
      <c r="AS1142" s="746"/>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60" t="s">
        <v>39</v>
      </c>
      <c r="Q1143" s="33">
        <f>'報告書（事業主控）'!Q1143</f>
        <v>0</v>
      </c>
      <c r="R1143" s="689" t="s">
        <v>40</v>
      </c>
      <c r="S1143" s="33">
        <f>'報告書（事業主控）'!S1143</f>
        <v>0</v>
      </c>
      <c r="T1143" s="1090" t="s">
        <v>42</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2"/>
    </row>
    <row r="1144" spans="2:45" ht="18" customHeight="1">
      <c r="B1144" s="839" t="s">
        <v>865</v>
      </c>
      <c r="C1144" s="956"/>
      <c r="D1144" s="956"/>
      <c r="E1144" s="957"/>
      <c r="F1144" s="1073">
        <f>'報告書（事業主控）'!F1144</f>
        <v>0</v>
      </c>
      <c r="G1144" s="1074"/>
      <c r="H1144" s="1074"/>
      <c r="I1144" s="1074"/>
      <c r="J1144" s="1074"/>
      <c r="K1144" s="1074"/>
      <c r="L1144" s="1074"/>
      <c r="M1144" s="1074"/>
      <c r="N1144" s="1075"/>
      <c r="O1144" s="839" t="s">
        <v>866</v>
      </c>
      <c r="P1144" s="956"/>
      <c r="Q1144" s="956"/>
      <c r="R1144" s="956"/>
      <c r="S1144" s="956"/>
      <c r="T1144" s="956"/>
      <c r="U1144" s="957"/>
      <c r="V1144" s="1068">
        <f>'報告書（事業主控）'!V1144</f>
        <v>0</v>
      </c>
      <c r="W1144" s="1069"/>
      <c r="X1144" s="1069"/>
      <c r="Y1144" s="1070"/>
      <c r="Z1144" s="743"/>
      <c r="AA1144" s="744"/>
      <c r="AB1144" s="744"/>
      <c r="AC1144" s="742"/>
      <c r="AD1144" s="743"/>
      <c r="AE1144" s="744"/>
      <c r="AF1144" s="744"/>
      <c r="AG1144" s="742"/>
      <c r="AH1144" s="1068">
        <f>'報告書（事業主控）'!AH1144</f>
        <v>0</v>
      </c>
      <c r="AI1144" s="1069"/>
      <c r="AJ1144" s="1069"/>
      <c r="AK1144" s="1070"/>
      <c r="AL1144" s="743"/>
      <c r="AM1144" s="745"/>
      <c r="AN1144" s="1068">
        <f>'報告書（事業主控）'!AN1144</f>
        <v>0</v>
      </c>
      <c r="AO1144" s="1069"/>
      <c r="AP1144" s="1069"/>
      <c r="AQ1144" s="1069"/>
      <c r="AR1144" s="1069"/>
      <c r="AS1144" s="746"/>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7"/>
      <c r="AM1145" s="748"/>
      <c r="AN1145" s="951">
        <f>'報告書（事業主控）'!AN1145</f>
        <v>0</v>
      </c>
      <c r="AO1145" s="954"/>
      <c r="AP1145" s="954"/>
      <c r="AQ1145" s="954"/>
      <c r="AR1145" s="954"/>
      <c r="AS1145" s="749"/>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91"/>
      <c r="AM1146" s="692"/>
      <c r="AN1146" s="1061">
        <f>'報告書（事業主控）'!AN1146</f>
        <v>0</v>
      </c>
      <c r="AO1146" s="1062"/>
      <c r="AP1146" s="1062"/>
      <c r="AQ1146" s="1062"/>
      <c r="AR1146" s="1062"/>
      <c r="AS1146" s="692"/>
    </row>
    <row r="1147" spans="2:45" ht="18" customHeight="1">
      <c r="AN1147" s="1060">
        <f>'報告書（事業主控）'!AN1147:AR1147</f>
        <v>0</v>
      </c>
      <c r="AO1147" s="1060"/>
      <c r="AP1147" s="1060"/>
      <c r="AQ1147" s="1060"/>
      <c r="AR1147" s="106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43</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740</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8"/>
      <c r="AO1158" s="728"/>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10</v>
      </c>
      <c r="C1160" s="836"/>
      <c r="D1160" s="836"/>
      <c r="E1160" s="836"/>
      <c r="F1160" s="836"/>
      <c r="G1160" s="836"/>
      <c r="H1160" s="836"/>
      <c r="I1160" s="836"/>
      <c r="J1160" s="840" t="s">
        <v>18</v>
      </c>
      <c r="K1160" s="840"/>
      <c r="L1160" s="729" t="s">
        <v>11</v>
      </c>
      <c r="M1160" s="840" t="s">
        <v>19</v>
      </c>
      <c r="N1160" s="840"/>
      <c r="O1160" s="841" t="s">
        <v>20</v>
      </c>
      <c r="P1160" s="840"/>
      <c r="Q1160" s="840"/>
      <c r="R1160" s="840"/>
      <c r="S1160" s="840"/>
      <c r="T1160" s="840"/>
      <c r="U1160" s="840" t="s">
        <v>21</v>
      </c>
      <c r="V1160" s="840"/>
      <c r="W1160" s="840"/>
      <c r="AD1160" s="11"/>
      <c r="AE1160" s="11"/>
      <c r="AF1160" s="11"/>
      <c r="AG1160" s="11"/>
      <c r="AH1160" s="11"/>
      <c r="AI1160" s="11"/>
      <c r="AJ1160" s="11"/>
      <c r="AL1160" s="981">
        <f>$AL$9</f>
        <v>0</v>
      </c>
      <c r="AM1160" s="843"/>
      <c r="AN1160" s="914" t="s">
        <v>12</v>
      </c>
      <c r="AO1160" s="914"/>
      <c r="AP1160" s="843">
        <v>29</v>
      </c>
      <c r="AQ1160" s="843"/>
      <c r="AR1160" s="914" t="s">
        <v>13</v>
      </c>
      <c r="AS1160" s="917"/>
    </row>
    <row r="1161" spans="2:45"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44</v>
      </c>
      <c r="C1164" s="891"/>
      <c r="D1164" s="891"/>
      <c r="E1164" s="891"/>
      <c r="F1164" s="891"/>
      <c r="G1164" s="891"/>
      <c r="H1164" s="891"/>
      <c r="I1164" s="892"/>
      <c r="J1164" s="890" t="s">
        <v>14</v>
      </c>
      <c r="K1164" s="891"/>
      <c r="L1164" s="891"/>
      <c r="M1164" s="891"/>
      <c r="N1164" s="899"/>
      <c r="O1164" s="902" t="s">
        <v>45</v>
      </c>
      <c r="P1164" s="891"/>
      <c r="Q1164" s="891"/>
      <c r="R1164" s="891"/>
      <c r="S1164" s="891"/>
      <c r="T1164" s="891"/>
      <c r="U1164" s="892"/>
      <c r="V1164" s="730" t="s">
        <v>876</v>
      </c>
      <c r="W1164" s="731"/>
      <c r="X1164" s="731"/>
      <c r="Y1164" s="905" t="s">
        <v>877</v>
      </c>
      <c r="Z1164" s="905"/>
      <c r="AA1164" s="905"/>
      <c r="AB1164" s="905"/>
      <c r="AC1164" s="905"/>
      <c r="AD1164" s="905"/>
      <c r="AE1164" s="905"/>
      <c r="AF1164" s="905"/>
      <c r="AG1164" s="905"/>
      <c r="AH1164" s="905"/>
      <c r="AI1164" s="731"/>
      <c r="AJ1164" s="731"/>
      <c r="AK1164" s="732"/>
      <c r="AL1164" s="1034" t="s">
        <v>836</v>
      </c>
      <c r="AM1164" s="1034"/>
      <c r="AN1164" s="906" t="s">
        <v>878</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15</v>
      </c>
      <c r="W1165" s="853"/>
      <c r="X1165" s="853"/>
      <c r="Y1165" s="854"/>
      <c r="Z1165" s="858" t="s">
        <v>24</v>
      </c>
      <c r="AA1165" s="859"/>
      <c r="AB1165" s="859"/>
      <c r="AC1165" s="860"/>
      <c r="AD1165" s="864" t="s">
        <v>25</v>
      </c>
      <c r="AE1165" s="865"/>
      <c r="AF1165" s="865"/>
      <c r="AG1165" s="866"/>
      <c r="AH1165" s="1098" t="s">
        <v>174</v>
      </c>
      <c r="AI1165" s="914"/>
      <c r="AJ1165" s="914"/>
      <c r="AK1165" s="917"/>
      <c r="AL1165" s="1035" t="s">
        <v>46</v>
      </c>
      <c r="AM1165" s="1035"/>
      <c r="AN1165" s="880" t="s">
        <v>27</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5">
        <f>'報告書（事業主控）'!O1167</f>
        <v>0</v>
      </c>
      <c r="P1167" s="736" t="s">
        <v>39</v>
      </c>
      <c r="Q1167" s="735">
        <f>'報告書（事業主控）'!Q1167</f>
        <v>0</v>
      </c>
      <c r="R1167" s="736" t="s">
        <v>40</v>
      </c>
      <c r="S1167" s="735">
        <f>'報告書（事業主控）'!S1167</f>
        <v>0</v>
      </c>
      <c r="T1167" s="944" t="s">
        <v>41</v>
      </c>
      <c r="U1167" s="944"/>
      <c r="V1167" s="1071">
        <f>'報告書（事業主控）'!V1167</f>
        <v>0</v>
      </c>
      <c r="W1167" s="1072"/>
      <c r="X1167" s="1072"/>
      <c r="Y1167" s="737" t="s">
        <v>16</v>
      </c>
      <c r="Z1167" s="743"/>
      <c r="AA1167" s="744"/>
      <c r="AB1167" s="744"/>
      <c r="AC1167" s="737" t="s">
        <v>16</v>
      </c>
      <c r="AD1167" s="743"/>
      <c r="AE1167" s="744"/>
      <c r="AF1167" s="744"/>
      <c r="AG1167" s="737" t="s">
        <v>16</v>
      </c>
      <c r="AH1167" s="1095">
        <f>'報告書（事業主控）'!AH1167</f>
        <v>0</v>
      </c>
      <c r="AI1167" s="1096"/>
      <c r="AJ1167" s="1096"/>
      <c r="AK1167" s="1097"/>
      <c r="AL1167" s="743"/>
      <c r="AM1167" s="745"/>
      <c r="AN1167" s="1068">
        <f>'報告書（事業主控）'!AN1167</f>
        <v>0</v>
      </c>
      <c r="AO1167" s="1069"/>
      <c r="AP1167" s="1069"/>
      <c r="AQ1167" s="1069"/>
      <c r="AR1167" s="1069"/>
      <c r="AS1167" s="740" t="s">
        <v>16</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9" t="s">
        <v>39</v>
      </c>
      <c r="Q1168" s="33">
        <f>'報告書（事業主控）'!Q1168</f>
        <v>0</v>
      </c>
      <c r="R1168" s="689" t="s">
        <v>40</v>
      </c>
      <c r="S1168" s="33">
        <f>'報告書（事業主控）'!S1168</f>
        <v>0</v>
      </c>
      <c r="T1168" s="1090" t="s">
        <v>42</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2"/>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39</v>
      </c>
      <c r="Q1169" s="32">
        <f>'報告書（事業主控）'!Q1169</f>
        <v>0</v>
      </c>
      <c r="R1169" s="11" t="s">
        <v>40</v>
      </c>
      <c r="S1169" s="32">
        <f>'報告書（事業主控）'!S1169</f>
        <v>0</v>
      </c>
      <c r="T1169" s="950" t="s">
        <v>41</v>
      </c>
      <c r="U1169" s="950"/>
      <c r="V1169" s="1071">
        <f>'報告書（事業主控）'!V1169</f>
        <v>0</v>
      </c>
      <c r="W1169" s="1072"/>
      <c r="X1169" s="1072"/>
      <c r="Y1169" s="742"/>
      <c r="Z1169" s="743"/>
      <c r="AA1169" s="744"/>
      <c r="AB1169" s="744"/>
      <c r="AC1169" s="742"/>
      <c r="AD1169" s="743"/>
      <c r="AE1169" s="744"/>
      <c r="AF1169" s="744"/>
      <c r="AG1169" s="742"/>
      <c r="AH1169" s="1068">
        <f>'報告書（事業主控）'!AH1169</f>
        <v>0</v>
      </c>
      <c r="AI1169" s="1069"/>
      <c r="AJ1169" s="1069"/>
      <c r="AK1169" s="1070"/>
      <c r="AL1169" s="743"/>
      <c r="AM1169" s="745"/>
      <c r="AN1169" s="1068">
        <f>'報告書（事業主控）'!AN1169</f>
        <v>0</v>
      </c>
      <c r="AO1169" s="1069"/>
      <c r="AP1169" s="1069"/>
      <c r="AQ1169" s="1069"/>
      <c r="AR1169" s="1069"/>
      <c r="AS1169" s="746"/>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9" t="s">
        <v>39</v>
      </c>
      <c r="Q1170" s="33">
        <f>'報告書（事業主控）'!Q1170</f>
        <v>0</v>
      </c>
      <c r="R1170" s="689" t="s">
        <v>40</v>
      </c>
      <c r="S1170" s="33">
        <f>'報告書（事業主控）'!S1170</f>
        <v>0</v>
      </c>
      <c r="T1170" s="1090" t="s">
        <v>42</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2"/>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39</v>
      </c>
      <c r="Q1171" s="32">
        <f>'報告書（事業主控）'!Q1171</f>
        <v>0</v>
      </c>
      <c r="R1171" s="11" t="s">
        <v>40</v>
      </c>
      <c r="S1171" s="32">
        <f>'報告書（事業主控）'!S1171</f>
        <v>0</v>
      </c>
      <c r="T1171" s="950" t="s">
        <v>41</v>
      </c>
      <c r="U1171" s="950"/>
      <c r="V1171" s="1071">
        <f>'報告書（事業主控）'!V1171</f>
        <v>0</v>
      </c>
      <c r="W1171" s="1072"/>
      <c r="X1171" s="1072"/>
      <c r="Y1171" s="742"/>
      <c r="Z1171" s="743"/>
      <c r="AA1171" s="744"/>
      <c r="AB1171" s="744"/>
      <c r="AC1171" s="742"/>
      <c r="AD1171" s="743"/>
      <c r="AE1171" s="744"/>
      <c r="AF1171" s="744"/>
      <c r="AG1171" s="742"/>
      <c r="AH1171" s="1068">
        <f>'報告書（事業主控）'!AH1171</f>
        <v>0</v>
      </c>
      <c r="AI1171" s="1069"/>
      <c r="AJ1171" s="1069"/>
      <c r="AK1171" s="1070"/>
      <c r="AL1171" s="743"/>
      <c r="AM1171" s="745"/>
      <c r="AN1171" s="1068">
        <f>'報告書（事業主控）'!AN1171</f>
        <v>0</v>
      </c>
      <c r="AO1171" s="1069"/>
      <c r="AP1171" s="1069"/>
      <c r="AQ1171" s="1069"/>
      <c r="AR1171" s="1069"/>
      <c r="AS1171" s="746"/>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9" t="s">
        <v>39</v>
      </c>
      <c r="Q1172" s="33">
        <f>'報告書（事業主控）'!Q1172</f>
        <v>0</v>
      </c>
      <c r="R1172" s="689" t="s">
        <v>40</v>
      </c>
      <c r="S1172" s="33">
        <f>'報告書（事業主控）'!S1172</f>
        <v>0</v>
      </c>
      <c r="T1172" s="1090" t="s">
        <v>42</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2"/>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39</v>
      </c>
      <c r="Q1173" s="32">
        <f>'報告書（事業主控）'!Q1173</f>
        <v>0</v>
      </c>
      <c r="R1173" s="11" t="s">
        <v>40</v>
      </c>
      <c r="S1173" s="32">
        <f>'報告書（事業主控）'!S1173</f>
        <v>0</v>
      </c>
      <c r="T1173" s="950" t="s">
        <v>41</v>
      </c>
      <c r="U1173" s="950"/>
      <c r="V1173" s="1071">
        <f>'報告書（事業主控）'!V1173</f>
        <v>0</v>
      </c>
      <c r="W1173" s="1072"/>
      <c r="X1173" s="1072"/>
      <c r="Y1173" s="742"/>
      <c r="Z1173" s="743"/>
      <c r="AA1173" s="744"/>
      <c r="AB1173" s="744"/>
      <c r="AC1173" s="742"/>
      <c r="AD1173" s="743"/>
      <c r="AE1173" s="744"/>
      <c r="AF1173" s="744"/>
      <c r="AG1173" s="742"/>
      <c r="AH1173" s="1068">
        <f>'報告書（事業主控）'!AH1173</f>
        <v>0</v>
      </c>
      <c r="AI1173" s="1069"/>
      <c r="AJ1173" s="1069"/>
      <c r="AK1173" s="1070"/>
      <c r="AL1173" s="743"/>
      <c r="AM1173" s="745"/>
      <c r="AN1173" s="1068">
        <f>'報告書（事業主控）'!AN1173</f>
        <v>0</v>
      </c>
      <c r="AO1173" s="1069"/>
      <c r="AP1173" s="1069"/>
      <c r="AQ1173" s="1069"/>
      <c r="AR1173" s="1069"/>
      <c r="AS1173" s="746"/>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9" t="s">
        <v>39</v>
      </c>
      <c r="Q1174" s="33">
        <f>'報告書（事業主控）'!Q1174</f>
        <v>0</v>
      </c>
      <c r="R1174" s="689" t="s">
        <v>40</v>
      </c>
      <c r="S1174" s="33">
        <f>'報告書（事業主控）'!S1174</f>
        <v>0</v>
      </c>
      <c r="T1174" s="1090" t="s">
        <v>42</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2"/>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39</v>
      </c>
      <c r="Q1175" s="32">
        <f>'報告書（事業主控）'!Q1175</f>
        <v>0</v>
      </c>
      <c r="R1175" s="11" t="s">
        <v>40</v>
      </c>
      <c r="S1175" s="32">
        <f>'報告書（事業主控）'!S1175</f>
        <v>0</v>
      </c>
      <c r="T1175" s="950" t="s">
        <v>41</v>
      </c>
      <c r="U1175" s="950"/>
      <c r="V1175" s="1071">
        <f>'報告書（事業主控）'!V1175</f>
        <v>0</v>
      </c>
      <c r="W1175" s="1072"/>
      <c r="X1175" s="1072"/>
      <c r="Y1175" s="742"/>
      <c r="Z1175" s="743"/>
      <c r="AA1175" s="744"/>
      <c r="AB1175" s="744"/>
      <c r="AC1175" s="742"/>
      <c r="AD1175" s="743"/>
      <c r="AE1175" s="744"/>
      <c r="AF1175" s="744"/>
      <c r="AG1175" s="742"/>
      <c r="AH1175" s="1068">
        <f>'報告書（事業主控）'!AH1175</f>
        <v>0</v>
      </c>
      <c r="AI1175" s="1069"/>
      <c r="AJ1175" s="1069"/>
      <c r="AK1175" s="1070"/>
      <c r="AL1175" s="743"/>
      <c r="AM1175" s="745"/>
      <c r="AN1175" s="1068">
        <f>'報告書（事業主控）'!AN1175</f>
        <v>0</v>
      </c>
      <c r="AO1175" s="1069"/>
      <c r="AP1175" s="1069"/>
      <c r="AQ1175" s="1069"/>
      <c r="AR1175" s="1069"/>
      <c r="AS1175" s="746"/>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9" t="s">
        <v>39</v>
      </c>
      <c r="Q1176" s="33">
        <f>'報告書（事業主控）'!Q1176</f>
        <v>0</v>
      </c>
      <c r="R1176" s="689" t="s">
        <v>40</v>
      </c>
      <c r="S1176" s="33">
        <f>'報告書（事業主控）'!S1176</f>
        <v>0</v>
      </c>
      <c r="T1176" s="1090" t="s">
        <v>42</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2"/>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39</v>
      </c>
      <c r="Q1177" s="32">
        <f>'報告書（事業主控）'!Q1177</f>
        <v>0</v>
      </c>
      <c r="R1177" s="11" t="s">
        <v>40</v>
      </c>
      <c r="S1177" s="32">
        <f>'報告書（事業主控）'!S1177</f>
        <v>0</v>
      </c>
      <c r="T1177" s="950" t="s">
        <v>41</v>
      </c>
      <c r="U1177" s="950"/>
      <c r="V1177" s="1071">
        <f>'報告書（事業主控）'!V1177</f>
        <v>0</v>
      </c>
      <c r="W1177" s="1072"/>
      <c r="X1177" s="1072"/>
      <c r="Y1177" s="742"/>
      <c r="Z1177" s="743"/>
      <c r="AA1177" s="744"/>
      <c r="AB1177" s="744"/>
      <c r="AC1177" s="742"/>
      <c r="AD1177" s="743"/>
      <c r="AE1177" s="744"/>
      <c r="AF1177" s="744"/>
      <c r="AG1177" s="742"/>
      <c r="AH1177" s="1068">
        <f>'報告書（事業主控）'!AH1177</f>
        <v>0</v>
      </c>
      <c r="AI1177" s="1069"/>
      <c r="AJ1177" s="1069"/>
      <c r="AK1177" s="1070"/>
      <c r="AL1177" s="743"/>
      <c r="AM1177" s="745"/>
      <c r="AN1177" s="1068">
        <f>'報告書（事業主控）'!AN1177</f>
        <v>0</v>
      </c>
      <c r="AO1177" s="1069"/>
      <c r="AP1177" s="1069"/>
      <c r="AQ1177" s="1069"/>
      <c r="AR1177" s="1069"/>
      <c r="AS1177" s="746"/>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9" t="s">
        <v>39</v>
      </c>
      <c r="Q1178" s="33">
        <f>'報告書（事業主控）'!Q1178</f>
        <v>0</v>
      </c>
      <c r="R1178" s="689" t="s">
        <v>40</v>
      </c>
      <c r="S1178" s="33">
        <f>'報告書（事業主控）'!S1178</f>
        <v>0</v>
      </c>
      <c r="T1178" s="1090" t="s">
        <v>42</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2"/>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39</v>
      </c>
      <c r="Q1179" s="32">
        <f>'報告書（事業主控）'!Q1179</f>
        <v>0</v>
      </c>
      <c r="R1179" s="11" t="s">
        <v>40</v>
      </c>
      <c r="S1179" s="32">
        <f>'報告書（事業主控）'!S1179</f>
        <v>0</v>
      </c>
      <c r="T1179" s="950" t="s">
        <v>41</v>
      </c>
      <c r="U1179" s="950"/>
      <c r="V1179" s="1071">
        <f>'報告書（事業主控）'!V1179</f>
        <v>0</v>
      </c>
      <c r="W1179" s="1072"/>
      <c r="X1179" s="1072"/>
      <c r="Y1179" s="742"/>
      <c r="Z1179" s="743"/>
      <c r="AA1179" s="744"/>
      <c r="AB1179" s="744"/>
      <c r="AC1179" s="742"/>
      <c r="AD1179" s="743"/>
      <c r="AE1179" s="744"/>
      <c r="AF1179" s="744"/>
      <c r="AG1179" s="742"/>
      <c r="AH1179" s="1068">
        <f>'報告書（事業主控）'!AH1179</f>
        <v>0</v>
      </c>
      <c r="AI1179" s="1069"/>
      <c r="AJ1179" s="1069"/>
      <c r="AK1179" s="1070"/>
      <c r="AL1179" s="743"/>
      <c r="AM1179" s="745"/>
      <c r="AN1179" s="1068">
        <f>'報告書（事業主控）'!AN1179</f>
        <v>0</v>
      </c>
      <c r="AO1179" s="1069"/>
      <c r="AP1179" s="1069"/>
      <c r="AQ1179" s="1069"/>
      <c r="AR1179" s="1069"/>
      <c r="AS1179" s="746"/>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9" t="s">
        <v>39</v>
      </c>
      <c r="Q1180" s="33">
        <f>'報告書（事業主控）'!Q1180</f>
        <v>0</v>
      </c>
      <c r="R1180" s="689" t="s">
        <v>40</v>
      </c>
      <c r="S1180" s="33">
        <f>'報告書（事業主控）'!S1180</f>
        <v>0</v>
      </c>
      <c r="T1180" s="1090" t="s">
        <v>42</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2"/>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39</v>
      </c>
      <c r="Q1181" s="32">
        <f>'報告書（事業主控）'!Q1181</f>
        <v>0</v>
      </c>
      <c r="R1181" s="11" t="s">
        <v>40</v>
      </c>
      <c r="S1181" s="32">
        <f>'報告書（事業主控）'!S1181</f>
        <v>0</v>
      </c>
      <c r="T1181" s="950" t="s">
        <v>41</v>
      </c>
      <c r="U1181" s="950"/>
      <c r="V1181" s="1071">
        <f>'報告書（事業主控）'!V1181</f>
        <v>0</v>
      </c>
      <c r="W1181" s="1072"/>
      <c r="X1181" s="1072"/>
      <c r="Y1181" s="742"/>
      <c r="Z1181" s="743"/>
      <c r="AA1181" s="744"/>
      <c r="AB1181" s="744"/>
      <c r="AC1181" s="742"/>
      <c r="AD1181" s="743"/>
      <c r="AE1181" s="744"/>
      <c r="AF1181" s="744"/>
      <c r="AG1181" s="742"/>
      <c r="AH1181" s="1068">
        <f>'報告書（事業主控）'!AH1181</f>
        <v>0</v>
      </c>
      <c r="AI1181" s="1069"/>
      <c r="AJ1181" s="1069"/>
      <c r="AK1181" s="1070"/>
      <c r="AL1181" s="743"/>
      <c r="AM1181" s="745"/>
      <c r="AN1181" s="1068">
        <f>'報告書（事業主控）'!AN1181</f>
        <v>0</v>
      </c>
      <c r="AO1181" s="1069"/>
      <c r="AP1181" s="1069"/>
      <c r="AQ1181" s="1069"/>
      <c r="AR1181" s="1069"/>
      <c r="AS1181" s="746"/>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9" t="s">
        <v>39</v>
      </c>
      <c r="Q1182" s="33">
        <f>'報告書（事業主控）'!Q1182</f>
        <v>0</v>
      </c>
      <c r="R1182" s="689" t="s">
        <v>40</v>
      </c>
      <c r="S1182" s="33">
        <f>'報告書（事業主控）'!S1182</f>
        <v>0</v>
      </c>
      <c r="T1182" s="1090" t="s">
        <v>42</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2"/>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39</v>
      </c>
      <c r="Q1183" s="32">
        <f>'報告書（事業主控）'!Q1183</f>
        <v>0</v>
      </c>
      <c r="R1183" s="11" t="s">
        <v>40</v>
      </c>
      <c r="S1183" s="32">
        <f>'報告書（事業主控）'!S1183</f>
        <v>0</v>
      </c>
      <c r="T1183" s="950" t="s">
        <v>41</v>
      </c>
      <c r="U1183" s="950"/>
      <c r="V1183" s="1071">
        <f>'報告書（事業主控）'!V1183</f>
        <v>0</v>
      </c>
      <c r="W1183" s="1072"/>
      <c r="X1183" s="1072"/>
      <c r="Y1183" s="742"/>
      <c r="Z1183" s="743"/>
      <c r="AA1183" s="744"/>
      <c r="AB1183" s="744"/>
      <c r="AC1183" s="742"/>
      <c r="AD1183" s="743"/>
      <c r="AE1183" s="744"/>
      <c r="AF1183" s="744"/>
      <c r="AG1183" s="742"/>
      <c r="AH1183" s="1068">
        <f>'報告書（事業主控）'!AH1183</f>
        <v>0</v>
      </c>
      <c r="AI1183" s="1069"/>
      <c r="AJ1183" s="1069"/>
      <c r="AK1183" s="1070"/>
      <c r="AL1183" s="743"/>
      <c r="AM1183" s="745"/>
      <c r="AN1183" s="1068">
        <f>'報告書（事業主控）'!AN1183</f>
        <v>0</v>
      </c>
      <c r="AO1183" s="1069"/>
      <c r="AP1183" s="1069"/>
      <c r="AQ1183" s="1069"/>
      <c r="AR1183" s="1069"/>
      <c r="AS1183" s="746"/>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9" t="s">
        <v>39</v>
      </c>
      <c r="Q1184" s="33">
        <f>'報告書（事業主控）'!Q1184</f>
        <v>0</v>
      </c>
      <c r="R1184" s="689" t="s">
        <v>40</v>
      </c>
      <c r="S1184" s="33">
        <f>'報告書（事業主控）'!S1184</f>
        <v>0</v>
      </c>
      <c r="T1184" s="1090" t="s">
        <v>42</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2"/>
    </row>
    <row r="1185" spans="2:45" ht="18" customHeight="1">
      <c r="B1185" s="839" t="s">
        <v>865</v>
      </c>
      <c r="C1185" s="956"/>
      <c r="D1185" s="956"/>
      <c r="E1185" s="957"/>
      <c r="F1185" s="1073">
        <f>'報告書（事業主控）'!F1185</f>
        <v>0</v>
      </c>
      <c r="G1185" s="1074"/>
      <c r="H1185" s="1074"/>
      <c r="I1185" s="1074"/>
      <c r="J1185" s="1074"/>
      <c r="K1185" s="1074"/>
      <c r="L1185" s="1074"/>
      <c r="M1185" s="1074"/>
      <c r="N1185" s="1075"/>
      <c r="O1185" s="839" t="s">
        <v>866</v>
      </c>
      <c r="P1185" s="956"/>
      <c r="Q1185" s="956"/>
      <c r="R1185" s="956"/>
      <c r="S1185" s="956"/>
      <c r="T1185" s="956"/>
      <c r="U1185" s="957"/>
      <c r="V1185" s="1068">
        <f>'報告書（事業主控）'!V1185</f>
        <v>0</v>
      </c>
      <c r="W1185" s="1069"/>
      <c r="X1185" s="1069"/>
      <c r="Y1185" s="1070"/>
      <c r="Z1185" s="743"/>
      <c r="AA1185" s="744"/>
      <c r="AB1185" s="744"/>
      <c r="AC1185" s="742"/>
      <c r="AD1185" s="743"/>
      <c r="AE1185" s="744"/>
      <c r="AF1185" s="744"/>
      <c r="AG1185" s="742"/>
      <c r="AH1185" s="1068">
        <f>'報告書（事業主控）'!AH1185</f>
        <v>0</v>
      </c>
      <c r="AI1185" s="1069"/>
      <c r="AJ1185" s="1069"/>
      <c r="AK1185" s="1070"/>
      <c r="AL1185" s="743"/>
      <c r="AM1185" s="745"/>
      <c r="AN1185" s="1068">
        <f>'報告書（事業主控）'!AN1185</f>
        <v>0</v>
      </c>
      <c r="AO1185" s="1069"/>
      <c r="AP1185" s="1069"/>
      <c r="AQ1185" s="1069"/>
      <c r="AR1185" s="1069"/>
      <c r="AS1185" s="746"/>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7"/>
      <c r="AM1186" s="748"/>
      <c r="AN1186" s="951">
        <f>'報告書（事業主控）'!AN1186</f>
        <v>0</v>
      </c>
      <c r="AO1186" s="954"/>
      <c r="AP1186" s="954"/>
      <c r="AQ1186" s="954"/>
      <c r="AR1186" s="954"/>
      <c r="AS1186" s="749"/>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91"/>
      <c r="AM1187" s="692"/>
      <c r="AN1187" s="1061">
        <f>'報告書（事業主控）'!AN1187</f>
        <v>0</v>
      </c>
      <c r="AO1187" s="1062"/>
      <c r="AP1187" s="1062"/>
      <c r="AQ1187" s="1062"/>
      <c r="AR1187" s="1062"/>
      <c r="AS1187" s="692"/>
    </row>
    <row r="1188" spans="2:45" ht="18" customHeight="1">
      <c r="AN1188" s="1060">
        <f>'報告書（事業主控）'!AN1188:AR1188</f>
        <v>0</v>
      </c>
      <c r="AO1188" s="1060"/>
      <c r="AP1188" s="1060"/>
      <c r="AQ1188" s="1060"/>
      <c r="AR1188" s="106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43</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740</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8"/>
      <c r="AO1199" s="728"/>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10</v>
      </c>
      <c r="C1201" s="836"/>
      <c r="D1201" s="836"/>
      <c r="E1201" s="836"/>
      <c r="F1201" s="836"/>
      <c r="G1201" s="836"/>
      <c r="H1201" s="836"/>
      <c r="I1201" s="836"/>
      <c r="J1201" s="840" t="s">
        <v>18</v>
      </c>
      <c r="K1201" s="840"/>
      <c r="L1201" s="729" t="s">
        <v>11</v>
      </c>
      <c r="M1201" s="840" t="s">
        <v>19</v>
      </c>
      <c r="N1201" s="840"/>
      <c r="O1201" s="841" t="s">
        <v>20</v>
      </c>
      <c r="P1201" s="840"/>
      <c r="Q1201" s="840"/>
      <c r="R1201" s="840"/>
      <c r="S1201" s="840"/>
      <c r="T1201" s="840"/>
      <c r="U1201" s="840" t="s">
        <v>21</v>
      </c>
      <c r="V1201" s="840"/>
      <c r="W1201" s="840"/>
      <c r="AD1201" s="11"/>
      <c r="AE1201" s="11"/>
      <c r="AF1201" s="11"/>
      <c r="AG1201" s="11"/>
      <c r="AH1201" s="11"/>
      <c r="AI1201" s="11"/>
      <c r="AJ1201" s="11"/>
      <c r="AL1201" s="981">
        <f>$AL$9</f>
        <v>0</v>
      </c>
      <c r="AM1201" s="843"/>
      <c r="AN1201" s="914" t="s">
        <v>12</v>
      </c>
      <c r="AO1201" s="914"/>
      <c r="AP1201" s="843">
        <v>30</v>
      </c>
      <c r="AQ1201" s="843"/>
      <c r="AR1201" s="914" t="s">
        <v>13</v>
      </c>
      <c r="AS1201" s="917"/>
    </row>
    <row r="1202" spans="2:45"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44</v>
      </c>
      <c r="C1205" s="891"/>
      <c r="D1205" s="891"/>
      <c r="E1205" s="891"/>
      <c r="F1205" s="891"/>
      <c r="G1205" s="891"/>
      <c r="H1205" s="891"/>
      <c r="I1205" s="892"/>
      <c r="J1205" s="890" t="s">
        <v>14</v>
      </c>
      <c r="K1205" s="891"/>
      <c r="L1205" s="891"/>
      <c r="M1205" s="891"/>
      <c r="N1205" s="899"/>
      <c r="O1205" s="902" t="s">
        <v>45</v>
      </c>
      <c r="P1205" s="891"/>
      <c r="Q1205" s="891"/>
      <c r="R1205" s="891"/>
      <c r="S1205" s="891"/>
      <c r="T1205" s="891"/>
      <c r="U1205" s="892"/>
      <c r="V1205" s="730" t="s">
        <v>876</v>
      </c>
      <c r="W1205" s="731"/>
      <c r="X1205" s="731"/>
      <c r="Y1205" s="905" t="s">
        <v>877</v>
      </c>
      <c r="Z1205" s="905"/>
      <c r="AA1205" s="905"/>
      <c r="AB1205" s="905"/>
      <c r="AC1205" s="905"/>
      <c r="AD1205" s="905"/>
      <c r="AE1205" s="905"/>
      <c r="AF1205" s="905"/>
      <c r="AG1205" s="905"/>
      <c r="AH1205" s="905"/>
      <c r="AI1205" s="731"/>
      <c r="AJ1205" s="731"/>
      <c r="AK1205" s="732"/>
      <c r="AL1205" s="1034" t="s">
        <v>836</v>
      </c>
      <c r="AM1205" s="1034"/>
      <c r="AN1205" s="906" t="s">
        <v>878</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15</v>
      </c>
      <c r="W1206" s="853"/>
      <c r="X1206" s="853"/>
      <c r="Y1206" s="854"/>
      <c r="Z1206" s="858" t="s">
        <v>24</v>
      </c>
      <c r="AA1206" s="859"/>
      <c r="AB1206" s="859"/>
      <c r="AC1206" s="860"/>
      <c r="AD1206" s="864" t="s">
        <v>25</v>
      </c>
      <c r="AE1206" s="865"/>
      <c r="AF1206" s="865"/>
      <c r="AG1206" s="866"/>
      <c r="AH1206" s="1098" t="s">
        <v>174</v>
      </c>
      <c r="AI1206" s="914"/>
      <c r="AJ1206" s="914"/>
      <c r="AK1206" s="917"/>
      <c r="AL1206" s="1035" t="s">
        <v>46</v>
      </c>
      <c r="AM1206" s="1035"/>
      <c r="AN1206" s="880" t="s">
        <v>27</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5">
        <f>'報告書（事業主控）'!O1208</f>
        <v>0</v>
      </c>
      <c r="P1208" s="736" t="s">
        <v>39</v>
      </c>
      <c r="Q1208" s="735">
        <f>'報告書（事業主控）'!Q1208</f>
        <v>0</v>
      </c>
      <c r="R1208" s="736" t="s">
        <v>40</v>
      </c>
      <c r="S1208" s="735">
        <f>'報告書（事業主控）'!S1208</f>
        <v>0</v>
      </c>
      <c r="T1208" s="944" t="s">
        <v>41</v>
      </c>
      <c r="U1208" s="944"/>
      <c r="V1208" s="1071">
        <f>'報告書（事業主控）'!V1208</f>
        <v>0</v>
      </c>
      <c r="W1208" s="1072"/>
      <c r="X1208" s="1072"/>
      <c r="Y1208" s="737" t="s">
        <v>16</v>
      </c>
      <c r="Z1208" s="743"/>
      <c r="AA1208" s="744"/>
      <c r="AB1208" s="744"/>
      <c r="AC1208" s="737" t="s">
        <v>16</v>
      </c>
      <c r="AD1208" s="743"/>
      <c r="AE1208" s="744"/>
      <c r="AF1208" s="744"/>
      <c r="AG1208" s="737" t="s">
        <v>16</v>
      </c>
      <c r="AH1208" s="1095">
        <f>'報告書（事業主控）'!AH1208</f>
        <v>0</v>
      </c>
      <c r="AI1208" s="1096"/>
      <c r="AJ1208" s="1096"/>
      <c r="AK1208" s="1097"/>
      <c r="AL1208" s="743"/>
      <c r="AM1208" s="745"/>
      <c r="AN1208" s="1068">
        <f>'報告書（事業主控）'!AN1208</f>
        <v>0</v>
      </c>
      <c r="AO1208" s="1069"/>
      <c r="AP1208" s="1069"/>
      <c r="AQ1208" s="1069"/>
      <c r="AR1208" s="1069"/>
      <c r="AS1208" s="740" t="s">
        <v>16</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9" t="s">
        <v>39</v>
      </c>
      <c r="Q1209" s="33">
        <f>'報告書（事業主控）'!Q1209</f>
        <v>0</v>
      </c>
      <c r="R1209" s="689" t="s">
        <v>40</v>
      </c>
      <c r="S1209" s="33">
        <f>'報告書（事業主控）'!S1209</f>
        <v>0</v>
      </c>
      <c r="T1209" s="1090" t="s">
        <v>42</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2"/>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39</v>
      </c>
      <c r="Q1210" s="32">
        <f>'報告書（事業主控）'!Q1210</f>
        <v>0</v>
      </c>
      <c r="R1210" s="11" t="s">
        <v>40</v>
      </c>
      <c r="S1210" s="32">
        <f>'報告書（事業主控）'!S1210</f>
        <v>0</v>
      </c>
      <c r="T1210" s="950" t="s">
        <v>41</v>
      </c>
      <c r="U1210" s="950"/>
      <c r="V1210" s="1071">
        <f>'報告書（事業主控）'!V1210</f>
        <v>0</v>
      </c>
      <c r="W1210" s="1072"/>
      <c r="X1210" s="1072"/>
      <c r="Y1210" s="742"/>
      <c r="Z1210" s="743"/>
      <c r="AA1210" s="744"/>
      <c r="AB1210" s="744"/>
      <c r="AC1210" s="742"/>
      <c r="AD1210" s="743"/>
      <c r="AE1210" s="744"/>
      <c r="AF1210" s="744"/>
      <c r="AG1210" s="742"/>
      <c r="AH1210" s="1068">
        <f>'報告書（事業主控）'!AH1210</f>
        <v>0</v>
      </c>
      <c r="AI1210" s="1069"/>
      <c r="AJ1210" s="1069"/>
      <c r="AK1210" s="1070"/>
      <c r="AL1210" s="743"/>
      <c r="AM1210" s="745"/>
      <c r="AN1210" s="1068">
        <f>'報告書（事業主控）'!AN1210</f>
        <v>0</v>
      </c>
      <c r="AO1210" s="1069"/>
      <c r="AP1210" s="1069"/>
      <c r="AQ1210" s="1069"/>
      <c r="AR1210" s="1069"/>
      <c r="AS1210" s="746"/>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9" t="s">
        <v>39</v>
      </c>
      <c r="Q1211" s="33">
        <f>'報告書（事業主控）'!Q1211</f>
        <v>0</v>
      </c>
      <c r="R1211" s="689" t="s">
        <v>40</v>
      </c>
      <c r="S1211" s="33">
        <f>'報告書（事業主控）'!S1211</f>
        <v>0</v>
      </c>
      <c r="T1211" s="1090" t="s">
        <v>42</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2"/>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39</v>
      </c>
      <c r="Q1212" s="32">
        <f>'報告書（事業主控）'!Q1212</f>
        <v>0</v>
      </c>
      <c r="R1212" s="11" t="s">
        <v>40</v>
      </c>
      <c r="S1212" s="32">
        <f>'報告書（事業主控）'!S1212</f>
        <v>0</v>
      </c>
      <c r="T1212" s="950" t="s">
        <v>41</v>
      </c>
      <c r="U1212" s="950"/>
      <c r="V1212" s="1071">
        <f>'報告書（事業主控）'!V1212</f>
        <v>0</v>
      </c>
      <c r="W1212" s="1072"/>
      <c r="X1212" s="1072"/>
      <c r="Y1212" s="742"/>
      <c r="Z1212" s="743"/>
      <c r="AA1212" s="744"/>
      <c r="AB1212" s="744"/>
      <c r="AC1212" s="742"/>
      <c r="AD1212" s="743"/>
      <c r="AE1212" s="744"/>
      <c r="AF1212" s="744"/>
      <c r="AG1212" s="742"/>
      <c r="AH1212" s="1068">
        <f>'報告書（事業主控）'!AH1212</f>
        <v>0</v>
      </c>
      <c r="AI1212" s="1069"/>
      <c r="AJ1212" s="1069"/>
      <c r="AK1212" s="1070"/>
      <c r="AL1212" s="743"/>
      <c r="AM1212" s="745"/>
      <c r="AN1212" s="1068">
        <f>'報告書（事業主控）'!AN1212</f>
        <v>0</v>
      </c>
      <c r="AO1212" s="1069"/>
      <c r="AP1212" s="1069"/>
      <c r="AQ1212" s="1069"/>
      <c r="AR1212" s="1069"/>
      <c r="AS1212" s="746"/>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9" t="s">
        <v>39</v>
      </c>
      <c r="Q1213" s="33">
        <f>'報告書（事業主控）'!Q1213</f>
        <v>0</v>
      </c>
      <c r="R1213" s="689" t="s">
        <v>40</v>
      </c>
      <c r="S1213" s="33">
        <f>'報告書（事業主控）'!S1213</f>
        <v>0</v>
      </c>
      <c r="T1213" s="1090" t="s">
        <v>42</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2"/>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39</v>
      </c>
      <c r="Q1214" s="32">
        <f>'報告書（事業主控）'!Q1214</f>
        <v>0</v>
      </c>
      <c r="R1214" s="11" t="s">
        <v>40</v>
      </c>
      <c r="S1214" s="32">
        <f>'報告書（事業主控）'!S1214</f>
        <v>0</v>
      </c>
      <c r="T1214" s="950" t="s">
        <v>41</v>
      </c>
      <c r="U1214" s="950"/>
      <c r="V1214" s="1071">
        <f>'報告書（事業主控）'!V1214</f>
        <v>0</v>
      </c>
      <c r="W1214" s="1072"/>
      <c r="X1214" s="1072"/>
      <c r="Y1214" s="742"/>
      <c r="Z1214" s="743"/>
      <c r="AA1214" s="744"/>
      <c r="AB1214" s="744"/>
      <c r="AC1214" s="742"/>
      <c r="AD1214" s="743"/>
      <c r="AE1214" s="744"/>
      <c r="AF1214" s="744"/>
      <c r="AG1214" s="742"/>
      <c r="AH1214" s="1068">
        <f>'報告書（事業主控）'!AH1214</f>
        <v>0</v>
      </c>
      <c r="AI1214" s="1069"/>
      <c r="AJ1214" s="1069"/>
      <c r="AK1214" s="1070"/>
      <c r="AL1214" s="743"/>
      <c r="AM1214" s="745"/>
      <c r="AN1214" s="1068">
        <f>'報告書（事業主控）'!AN1214</f>
        <v>0</v>
      </c>
      <c r="AO1214" s="1069"/>
      <c r="AP1214" s="1069"/>
      <c r="AQ1214" s="1069"/>
      <c r="AR1214" s="1069"/>
      <c r="AS1214" s="746"/>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9" t="s">
        <v>39</v>
      </c>
      <c r="Q1215" s="33">
        <f>'報告書（事業主控）'!Q1215</f>
        <v>0</v>
      </c>
      <c r="R1215" s="689" t="s">
        <v>40</v>
      </c>
      <c r="S1215" s="33">
        <f>'報告書（事業主控）'!S1215</f>
        <v>0</v>
      </c>
      <c r="T1215" s="1090" t="s">
        <v>42</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2"/>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39</v>
      </c>
      <c r="Q1216" s="32">
        <f>'報告書（事業主控）'!Q1216</f>
        <v>0</v>
      </c>
      <c r="R1216" s="11" t="s">
        <v>40</v>
      </c>
      <c r="S1216" s="32">
        <f>'報告書（事業主控）'!S1216</f>
        <v>0</v>
      </c>
      <c r="T1216" s="950" t="s">
        <v>41</v>
      </c>
      <c r="U1216" s="950"/>
      <c r="V1216" s="1071">
        <f>'報告書（事業主控）'!V1216</f>
        <v>0</v>
      </c>
      <c r="W1216" s="1072"/>
      <c r="X1216" s="1072"/>
      <c r="Y1216" s="742"/>
      <c r="Z1216" s="743"/>
      <c r="AA1216" s="744"/>
      <c r="AB1216" s="744"/>
      <c r="AC1216" s="742"/>
      <c r="AD1216" s="743"/>
      <c r="AE1216" s="744"/>
      <c r="AF1216" s="744"/>
      <c r="AG1216" s="742"/>
      <c r="AH1216" s="1068">
        <f>'報告書（事業主控）'!AH1216</f>
        <v>0</v>
      </c>
      <c r="AI1216" s="1069"/>
      <c r="AJ1216" s="1069"/>
      <c r="AK1216" s="1070"/>
      <c r="AL1216" s="743"/>
      <c r="AM1216" s="745"/>
      <c r="AN1216" s="1068">
        <f>'報告書（事業主控）'!AN1216</f>
        <v>0</v>
      </c>
      <c r="AO1216" s="1069"/>
      <c r="AP1216" s="1069"/>
      <c r="AQ1216" s="1069"/>
      <c r="AR1216" s="1069"/>
      <c r="AS1216" s="746"/>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9" t="s">
        <v>39</v>
      </c>
      <c r="Q1217" s="33">
        <f>'報告書（事業主控）'!Q1217</f>
        <v>0</v>
      </c>
      <c r="R1217" s="689" t="s">
        <v>40</v>
      </c>
      <c r="S1217" s="33">
        <f>'報告書（事業主控）'!S1217</f>
        <v>0</v>
      </c>
      <c r="T1217" s="1090" t="s">
        <v>42</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2"/>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39</v>
      </c>
      <c r="Q1218" s="32">
        <f>'報告書（事業主控）'!Q1218</f>
        <v>0</v>
      </c>
      <c r="R1218" s="11" t="s">
        <v>40</v>
      </c>
      <c r="S1218" s="32">
        <f>'報告書（事業主控）'!S1218</f>
        <v>0</v>
      </c>
      <c r="T1218" s="950" t="s">
        <v>41</v>
      </c>
      <c r="U1218" s="950"/>
      <c r="V1218" s="1071">
        <f>'報告書（事業主控）'!V1218</f>
        <v>0</v>
      </c>
      <c r="W1218" s="1072"/>
      <c r="X1218" s="1072"/>
      <c r="Y1218" s="742"/>
      <c r="Z1218" s="743"/>
      <c r="AA1218" s="744"/>
      <c r="AB1218" s="744"/>
      <c r="AC1218" s="742"/>
      <c r="AD1218" s="743"/>
      <c r="AE1218" s="744"/>
      <c r="AF1218" s="744"/>
      <c r="AG1218" s="742"/>
      <c r="AH1218" s="1068">
        <f>'報告書（事業主控）'!AH1218</f>
        <v>0</v>
      </c>
      <c r="AI1218" s="1069"/>
      <c r="AJ1218" s="1069"/>
      <c r="AK1218" s="1070"/>
      <c r="AL1218" s="743"/>
      <c r="AM1218" s="745"/>
      <c r="AN1218" s="1068">
        <f>'報告書（事業主控）'!AN1218</f>
        <v>0</v>
      </c>
      <c r="AO1218" s="1069"/>
      <c r="AP1218" s="1069"/>
      <c r="AQ1218" s="1069"/>
      <c r="AR1218" s="1069"/>
      <c r="AS1218" s="746"/>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9" t="s">
        <v>39</v>
      </c>
      <c r="Q1219" s="33">
        <f>'報告書（事業主控）'!Q1219</f>
        <v>0</v>
      </c>
      <c r="R1219" s="689" t="s">
        <v>40</v>
      </c>
      <c r="S1219" s="33">
        <f>'報告書（事業主控）'!S1219</f>
        <v>0</v>
      </c>
      <c r="T1219" s="1090" t="s">
        <v>42</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2"/>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39</v>
      </c>
      <c r="Q1220" s="32">
        <f>'報告書（事業主控）'!Q1220</f>
        <v>0</v>
      </c>
      <c r="R1220" s="11" t="s">
        <v>40</v>
      </c>
      <c r="S1220" s="32">
        <f>'報告書（事業主控）'!S1220</f>
        <v>0</v>
      </c>
      <c r="T1220" s="950" t="s">
        <v>41</v>
      </c>
      <c r="U1220" s="950"/>
      <c r="V1220" s="1071">
        <f>'報告書（事業主控）'!V1220</f>
        <v>0</v>
      </c>
      <c r="W1220" s="1072"/>
      <c r="X1220" s="1072"/>
      <c r="Y1220" s="742"/>
      <c r="Z1220" s="743"/>
      <c r="AA1220" s="744"/>
      <c r="AB1220" s="744"/>
      <c r="AC1220" s="742"/>
      <c r="AD1220" s="743"/>
      <c r="AE1220" s="744"/>
      <c r="AF1220" s="744"/>
      <c r="AG1220" s="742"/>
      <c r="AH1220" s="1068">
        <f>'報告書（事業主控）'!AH1220</f>
        <v>0</v>
      </c>
      <c r="AI1220" s="1069"/>
      <c r="AJ1220" s="1069"/>
      <c r="AK1220" s="1070"/>
      <c r="AL1220" s="743"/>
      <c r="AM1220" s="745"/>
      <c r="AN1220" s="1068">
        <f>'報告書（事業主控）'!AN1220</f>
        <v>0</v>
      </c>
      <c r="AO1220" s="1069"/>
      <c r="AP1220" s="1069"/>
      <c r="AQ1220" s="1069"/>
      <c r="AR1220" s="1069"/>
      <c r="AS1220" s="746"/>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9" t="s">
        <v>39</v>
      </c>
      <c r="Q1221" s="33">
        <f>'報告書（事業主控）'!Q1221</f>
        <v>0</v>
      </c>
      <c r="R1221" s="689" t="s">
        <v>40</v>
      </c>
      <c r="S1221" s="33">
        <f>'報告書（事業主控）'!S1221</f>
        <v>0</v>
      </c>
      <c r="T1221" s="1090" t="s">
        <v>42</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2"/>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39</v>
      </c>
      <c r="Q1222" s="32">
        <f>'報告書（事業主控）'!Q1222</f>
        <v>0</v>
      </c>
      <c r="R1222" s="11" t="s">
        <v>40</v>
      </c>
      <c r="S1222" s="32">
        <f>'報告書（事業主控）'!S1222</f>
        <v>0</v>
      </c>
      <c r="T1222" s="950" t="s">
        <v>41</v>
      </c>
      <c r="U1222" s="950"/>
      <c r="V1222" s="1071">
        <f>'報告書（事業主控）'!V1222</f>
        <v>0</v>
      </c>
      <c r="W1222" s="1072"/>
      <c r="X1222" s="1072"/>
      <c r="Y1222" s="742"/>
      <c r="Z1222" s="743"/>
      <c r="AA1222" s="744"/>
      <c r="AB1222" s="744"/>
      <c r="AC1222" s="742"/>
      <c r="AD1222" s="743"/>
      <c r="AE1222" s="744"/>
      <c r="AF1222" s="744"/>
      <c r="AG1222" s="742"/>
      <c r="AH1222" s="1068">
        <f>'報告書（事業主控）'!AH1222</f>
        <v>0</v>
      </c>
      <c r="AI1222" s="1069"/>
      <c r="AJ1222" s="1069"/>
      <c r="AK1222" s="1070"/>
      <c r="AL1222" s="743"/>
      <c r="AM1222" s="745"/>
      <c r="AN1222" s="1068">
        <f>'報告書（事業主控）'!AN1222</f>
        <v>0</v>
      </c>
      <c r="AO1222" s="1069"/>
      <c r="AP1222" s="1069"/>
      <c r="AQ1222" s="1069"/>
      <c r="AR1222" s="1069"/>
      <c r="AS1222" s="746"/>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9" t="s">
        <v>39</v>
      </c>
      <c r="Q1223" s="33">
        <f>'報告書（事業主控）'!Q1223</f>
        <v>0</v>
      </c>
      <c r="R1223" s="689" t="s">
        <v>40</v>
      </c>
      <c r="S1223" s="33">
        <f>'報告書（事業主控）'!S1223</f>
        <v>0</v>
      </c>
      <c r="T1223" s="1090" t="s">
        <v>42</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2"/>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39</v>
      </c>
      <c r="Q1224" s="32">
        <f>'報告書（事業主控）'!Q1224</f>
        <v>0</v>
      </c>
      <c r="R1224" s="11" t="s">
        <v>40</v>
      </c>
      <c r="S1224" s="32">
        <f>'報告書（事業主控）'!S1224</f>
        <v>0</v>
      </c>
      <c r="T1224" s="950" t="s">
        <v>41</v>
      </c>
      <c r="U1224" s="950"/>
      <c r="V1224" s="1071">
        <f>'報告書（事業主控）'!V1224</f>
        <v>0</v>
      </c>
      <c r="W1224" s="1072"/>
      <c r="X1224" s="1072"/>
      <c r="Y1224" s="742"/>
      <c r="Z1224" s="743"/>
      <c r="AA1224" s="744"/>
      <c r="AB1224" s="744"/>
      <c r="AC1224" s="742"/>
      <c r="AD1224" s="743"/>
      <c r="AE1224" s="744"/>
      <c r="AF1224" s="744"/>
      <c r="AG1224" s="742"/>
      <c r="AH1224" s="1068">
        <f>'報告書（事業主控）'!AH1224</f>
        <v>0</v>
      </c>
      <c r="AI1224" s="1069"/>
      <c r="AJ1224" s="1069"/>
      <c r="AK1224" s="1070"/>
      <c r="AL1224" s="743"/>
      <c r="AM1224" s="745"/>
      <c r="AN1224" s="1068">
        <f>'報告書（事業主控）'!AN1224</f>
        <v>0</v>
      </c>
      <c r="AO1224" s="1069"/>
      <c r="AP1224" s="1069"/>
      <c r="AQ1224" s="1069"/>
      <c r="AR1224" s="1069"/>
      <c r="AS1224" s="746"/>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9" t="s">
        <v>39</v>
      </c>
      <c r="Q1225" s="33">
        <f>'報告書（事業主控）'!Q1225</f>
        <v>0</v>
      </c>
      <c r="R1225" s="689" t="s">
        <v>40</v>
      </c>
      <c r="S1225" s="33">
        <f>'報告書（事業主控）'!S1225</f>
        <v>0</v>
      </c>
      <c r="T1225" s="1090" t="s">
        <v>42</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2"/>
    </row>
    <row r="1226" spans="2:45" ht="18" customHeight="1">
      <c r="B1226" s="839" t="s">
        <v>865</v>
      </c>
      <c r="C1226" s="956"/>
      <c r="D1226" s="956"/>
      <c r="E1226" s="957"/>
      <c r="F1226" s="1073">
        <f>'報告書（事業主控）'!F1226</f>
        <v>0</v>
      </c>
      <c r="G1226" s="1074"/>
      <c r="H1226" s="1074"/>
      <c r="I1226" s="1074"/>
      <c r="J1226" s="1074"/>
      <c r="K1226" s="1074"/>
      <c r="L1226" s="1074"/>
      <c r="M1226" s="1074"/>
      <c r="N1226" s="1075"/>
      <c r="O1226" s="839" t="s">
        <v>866</v>
      </c>
      <c r="P1226" s="956"/>
      <c r="Q1226" s="956"/>
      <c r="R1226" s="956"/>
      <c r="S1226" s="956"/>
      <c r="T1226" s="956"/>
      <c r="U1226" s="957"/>
      <c r="V1226" s="1068">
        <f>'報告書（事業主控）'!V1226</f>
        <v>0</v>
      </c>
      <c r="W1226" s="1069"/>
      <c r="X1226" s="1069"/>
      <c r="Y1226" s="1070"/>
      <c r="Z1226" s="743"/>
      <c r="AA1226" s="744"/>
      <c r="AB1226" s="744"/>
      <c r="AC1226" s="742"/>
      <c r="AD1226" s="743"/>
      <c r="AE1226" s="744"/>
      <c r="AF1226" s="744"/>
      <c r="AG1226" s="742"/>
      <c r="AH1226" s="1068">
        <f>'報告書（事業主控）'!AH1226</f>
        <v>0</v>
      </c>
      <c r="AI1226" s="1069"/>
      <c r="AJ1226" s="1069"/>
      <c r="AK1226" s="1070"/>
      <c r="AL1226" s="743"/>
      <c r="AM1226" s="745"/>
      <c r="AN1226" s="1068">
        <f>'報告書（事業主控）'!AN1226</f>
        <v>0</v>
      </c>
      <c r="AO1226" s="1069"/>
      <c r="AP1226" s="1069"/>
      <c r="AQ1226" s="1069"/>
      <c r="AR1226" s="1069"/>
      <c r="AS1226" s="746"/>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7"/>
      <c r="AM1227" s="748"/>
      <c r="AN1227" s="951">
        <f>'報告書（事業主控）'!AN1227</f>
        <v>0</v>
      </c>
      <c r="AO1227" s="954"/>
      <c r="AP1227" s="954"/>
      <c r="AQ1227" s="954"/>
      <c r="AR1227" s="954"/>
      <c r="AS1227" s="749"/>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91"/>
      <c r="AM1228" s="692"/>
      <c r="AN1228" s="1061">
        <f>'報告書（事業主控）'!AN1228</f>
        <v>0</v>
      </c>
      <c r="AO1228" s="1062"/>
      <c r="AP1228" s="1062"/>
      <c r="AQ1228" s="1062"/>
      <c r="AR1228" s="1062"/>
      <c r="AS1228" s="692"/>
    </row>
    <row r="1229" spans="2:45" ht="18" customHeight="1">
      <c r="AN1229" s="1060">
        <f>'報告書（事業主控）'!AN1229:AR1229</f>
        <v>0</v>
      </c>
      <c r="AO1229" s="1060"/>
      <c r="AP1229" s="1060"/>
      <c r="AQ1229" s="1060"/>
      <c r="AR1229" s="106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A3" sqref="A3:XFD4"/>
    </sheetView>
  </sheetViews>
  <sheetFormatPr defaultColWidth="0" defaultRowHeight="0" customHeight="1" zeroHeight="1"/>
  <cols>
    <col min="1" max="61" width="1.75" style="40" customWidth="1"/>
    <col min="62" max="16384" width="9" style="40" hidden="1"/>
  </cols>
  <sheetData>
    <row r="1" spans="2:57" ht="10.15" customHeight="1" thickBot="1"/>
    <row r="2" spans="2:57" s="4" customFormat="1" ht="21" customHeight="1" thickBot="1">
      <c r="B2" s="1334" t="s">
        <v>178</v>
      </c>
      <c r="C2" s="1334"/>
      <c r="D2" s="1334"/>
      <c r="E2" s="1334"/>
      <c r="F2" s="1334"/>
      <c r="G2" s="1334"/>
      <c r="H2" s="1334"/>
      <c r="I2" s="1334"/>
      <c r="J2" s="1334"/>
      <c r="K2" s="1334"/>
      <c r="L2" s="1337">
        <v>0</v>
      </c>
      <c r="M2" s="1338"/>
      <c r="N2" s="1338"/>
      <c r="O2" s="1339"/>
      <c r="P2" s="1335" t="s">
        <v>179</v>
      </c>
      <c r="Q2" s="1336"/>
      <c r="R2" s="1336"/>
    </row>
    <row r="3" spans="2:57" s="4" customFormat="1" ht="16.5" customHeight="1">
      <c r="B3" s="816"/>
    </row>
    <row r="4" spans="2:57" s="4" customFormat="1" ht="16.5" customHeight="1">
      <c r="B4" s="816"/>
    </row>
    <row r="5" spans="2:57" ht="9" customHeight="1"/>
    <row r="6" spans="2:57" ht="15" customHeight="1">
      <c r="B6" s="39" t="s">
        <v>50</v>
      </c>
    </row>
    <row r="7" spans="2:57" ht="11.1" customHeight="1">
      <c r="B7" s="39"/>
      <c r="N7" s="1273" t="s">
        <v>51</v>
      </c>
      <c r="O7" s="1273"/>
      <c r="P7" s="1273"/>
      <c r="Q7" s="1273"/>
      <c r="R7" s="1273"/>
      <c r="S7" s="1273"/>
      <c r="T7" s="1273"/>
      <c r="U7" s="1273"/>
      <c r="V7" s="1273"/>
      <c r="AR7" s="700"/>
      <c r="AS7" s="700"/>
      <c r="AT7" s="700"/>
      <c r="AU7" s="700"/>
      <c r="AV7" s="700"/>
      <c r="AW7" s="700"/>
      <c r="AX7" s="1198" t="s">
        <v>53</v>
      </c>
      <c r="AY7" s="1199"/>
      <c r="AZ7" s="1199"/>
      <c r="BA7" s="1199"/>
      <c r="BB7" s="1199"/>
      <c r="BC7" s="1199"/>
      <c r="BD7" s="1199"/>
      <c r="BE7" s="1200"/>
    </row>
    <row r="8" spans="2:57" s="1" customFormat="1" ht="10.15" customHeight="1">
      <c r="C8" s="1327"/>
      <c r="D8" s="1327"/>
      <c r="E8" s="1327"/>
      <c r="F8" s="1329"/>
      <c r="G8" s="1330"/>
      <c r="H8" s="1330"/>
      <c r="I8" s="1267" t="s">
        <v>52</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700"/>
      <c r="AS8" s="700"/>
      <c r="AT8" s="700"/>
      <c r="AU8" s="700"/>
      <c r="AV8" s="700"/>
      <c r="AW8" s="700"/>
      <c r="AX8" s="1201"/>
      <c r="AY8" s="1202"/>
      <c r="AZ8" s="1202"/>
      <c r="BA8" s="1202"/>
      <c r="BB8" s="1202"/>
      <c r="BC8" s="1202"/>
      <c r="BD8" s="1202"/>
      <c r="BE8" s="1203"/>
    </row>
    <row r="9" spans="2:57" s="1" customFormat="1" ht="10.15"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700"/>
      <c r="AS9" s="700"/>
      <c r="AT9" s="700"/>
      <c r="AU9" s="700"/>
      <c r="AV9" s="700"/>
      <c r="AW9" s="700"/>
      <c r="AX9" s="700"/>
      <c r="AY9" s="700"/>
      <c r="AZ9" s="700"/>
      <c r="BA9" s="700"/>
      <c r="BB9" s="700"/>
      <c r="BD9" s="701"/>
      <c r="BE9" s="701"/>
    </row>
    <row r="10" spans="2:57" ht="4.9000000000000004" customHeight="1"/>
    <row r="11" spans="2:57" s="1" customFormat="1" ht="10.15" customHeight="1">
      <c r="B11" s="1282" t="s">
        <v>10</v>
      </c>
      <c r="C11" s="944"/>
      <c r="D11" s="944"/>
      <c r="E11" s="944"/>
      <c r="F11" s="944"/>
      <c r="G11" s="944"/>
      <c r="H11" s="944"/>
      <c r="I11" s="944"/>
      <c r="J11" s="944"/>
      <c r="K11" s="944"/>
      <c r="L11" s="944"/>
      <c r="M11" s="1277" t="s">
        <v>54</v>
      </c>
      <c r="N11" s="1277"/>
      <c r="O11" s="1277"/>
      <c r="P11" s="1277"/>
      <c r="Q11" s="1277" t="s">
        <v>11</v>
      </c>
      <c r="R11" s="1277"/>
      <c r="S11" s="1277" t="s">
        <v>55</v>
      </c>
      <c r="T11" s="1277"/>
      <c r="U11" s="1277"/>
      <c r="V11" s="1277"/>
      <c r="W11" s="1277" t="s">
        <v>56</v>
      </c>
      <c r="X11" s="1277"/>
      <c r="Y11" s="1277"/>
      <c r="Z11" s="1277"/>
      <c r="AA11" s="1277"/>
      <c r="AB11" s="1277"/>
      <c r="AC11" s="1277"/>
      <c r="AD11" s="1277"/>
      <c r="AE11" s="1277"/>
      <c r="AF11" s="1277"/>
      <c r="AG11" s="1277"/>
      <c r="AH11" s="1277"/>
      <c r="AI11" s="841" t="s">
        <v>57</v>
      </c>
      <c r="AJ11" s="840"/>
      <c r="AK11" s="840"/>
      <c r="AL11" s="840"/>
      <c r="AM11" s="840"/>
      <c r="AN11" s="840"/>
      <c r="AR11" s="1309" t="s">
        <v>58</v>
      </c>
      <c r="AS11" s="1305"/>
      <c r="AT11" s="1305"/>
      <c r="AU11" s="1305"/>
      <c r="AV11" s="1305"/>
      <c r="AW11" s="1305"/>
      <c r="AX11" s="1305"/>
      <c r="AY11" s="1305"/>
      <c r="AZ11" s="1305"/>
      <c r="BA11" s="1381">
        <f>'報告書（事業主控）'!AL9</f>
        <v>0</v>
      </c>
      <c r="BB11" s="1382"/>
      <c r="BC11" s="1305" t="s">
        <v>59</v>
      </c>
      <c r="BD11" s="1305"/>
      <c r="BE11" s="1306"/>
    </row>
    <row r="12" spans="2:57" s="1" customFormat="1" ht="10.15"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5"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60</v>
      </c>
      <c r="C14" s="1249"/>
      <c r="D14" s="1287" t="s">
        <v>61</v>
      </c>
      <c r="E14" s="1288"/>
      <c r="F14" s="1288"/>
      <c r="G14" s="1288"/>
      <c r="H14" s="1288"/>
      <c r="I14" s="1288"/>
      <c r="J14" s="1288"/>
      <c r="K14" s="1288"/>
      <c r="L14" s="1289"/>
      <c r="M14" s="1340" t="s">
        <v>62</v>
      </c>
      <c r="N14" s="1294"/>
      <c r="O14" s="1294"/>
      <c r="P14" s="1294"/>
      <c r="Q14" s="1294"/>
      <c r="R14" s="1294"/>
      <c r="S14" s="1341"/>
      <c r="T14" s="1293" t="s">
        <v>63</v>
      </c>
      <c r="U14" s="1294"/>
      <c r="V14" s="1294"/>
      <c r="W14" s="1294"/>
      <c r="X14" s="1294"/>
      <c r="Y14" s="1294"/>
      <c r="Z14" s="1294"/>
      <c r="AA14" s="1294"/>
      <c r="AB14" s="1294"/>
      <c r="AC14" s="1295"/>
      <c r="AD14" s="1370" t="s">
        <v>64</v>
      </c>
      <c r="AE14" s="1371"/>
      <c r="AF14" s="1293" t="s">
        <v>27</v>
      </c>
      <c r="AG14" s="1294"/>
      <c r="AH14" s="1294"/>
      <c r="AI14" s="1294"/>
      <c r="AJ14" s="1294"/>
      <c r="AK14" s="1294"/>
      <c r="AL14" s="1294"/>
      <c r="AM14" s="1294"/>
      <c r="AN14" s="1294"/>
      <c r="AO14" s="1295"/>
      <c r="AP14" s="1386" t="s">
        <v>65</v>
      </c>
      <c r="AQ14" s="1387"/>
      <c r="AR14" s="1387"/>
      <c r="AS14" s="1387"/>
      <c r="AT14" s="1387"/>
      <c r="AU14" s="1388"/>
      <c r="AV14" s="1293" t="s">
        <v>66</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67</v>
      </c>
      <c r="AQ15" s="1263"/>
      <c r="AR15" s="1380"/>
      <c r="AS15" s="1262" t="s">
        <v>68</v>
      </c>
      <c r="AT15" s="1263"/>
      <c r="AU15" s="1264"/>
      <c r="AV15" s="1303"/>
      <c r="AW15" s="1297"/>
      <c r="AX15" s="1297"/>
      <c r="AY15" s="1297"/>
      <c r="AZ15" s="1297"/>
      <c r="BA15" s="1297"/>
      <c r="BB15" s="1297"/>
      <c r="BC15" s="1297"/>
      <c r="BD15" s="1297"/>
      <c r="BE15" s="1304"/>
    </row>
    <row r="16" spans="2:57" ht="7.5" customHeight="1">
      <c r="B16" s="1344">
        <v>31</v>
      </c>
      <c r="C16" s="1345"/>
      <c r="D16" s="1361" t="s">
        <v>132</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16</v>
      </c>
      <c r="AD16" s="898">
        <v>18</v>
      </c>
      <c r="AE16" s="1152"/>
      <c r="AF16" s="1377"/>
      <c r="AG16" s="1185">
        <f>'保険料計算シート（非表示）'!F4</f>
        <v>0</v>
      </c>
      <c r="AH16" s="1186"/>
      <c r="AI16" s="1186"/>
      <c r="AJ16" s="1186"/>
      <c r="AK16" s="1186"/>
      <c r="AL16" s="1186"/>
      <c r="AM16" s="1187"/>
      <c r="AN16" s="1389" t="s">
        <v>69</v>
      </c>
      <c r="AO16" s="1390"/>
      <c r="AP16" s="1374" t="s">
        <v>70</v>
      </c>
      <c r="AQ16" s="1375"/>
      <c r="AR16" s="1376"/>
      <c r="AS16" s="1374" t="s">
        <v>70</v>
      </c>
      <c r="AT16" s="1375"/>
      <c r="AU16" s="1376"/>
      <c r="AV16" s="1233">
        <f>IF(AS17="",ROUNDDOWN(AG16*設定シート!J45,0),ROUNDDOWN(AG16*AS17,0))</f>
        <v>0</v>
      </c>
      <c r="AW16" s="1234"/>
      <c r="AX16" s="1234"/>
      <c r="AY16" s="1234"/>
      <c r="AZ16" s="1234"/>
      <c r="BA16" s="1234"/>
      <c r="BB16" s="1234"/>
      <c r="BC16" s="1234"/>
      <c r="BD16" s="1235"/>
      <c r="BE16" s="1384" t="s">
        <v>16</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71</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6"/>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72</v>
      </c>
      <c r="BG21" s="1397" t="s">
        <v>73</v>
      </c>
      <c r="BH21" s="1397" t="s">
        <v>74</v>
      </c>
      <c r="BI21" s="1396" t="s">
        <v>75</v>
      </c>
    </row>
    <row r="22" spans="2:61" ht="7.5" customHeight="1">
      <c r="B22" s="1300">
        <v>32</v>
      </c>
      <c r="C22" s="904"/>
      <c r="D22" s="1352" t="s">
        <v>76</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7"/>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95</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7"/>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77</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7"/>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825</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7"/>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826</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7"/>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78</v>
      </c>
      <c r="E52" s="1438"/>
      <c r="F52" s="1438"/>
      <c r="G52" s="1425" t="s">
        <v>79</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7"/>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80</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7"/>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827</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7"/>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38</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81</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5"/>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2"/>
      <c r="BF72" s="1398"/>
      <c r="BG72" s="1397"/>
      <c r="BH72" s="1397"/>
      <c r="BI72" s="1396"/>
    </row>
    <row r="73" spans="2:61" ht="18" customHeight="1">
      <c r="AE73" s="47"/>
      <c r="AF73" s="402" t="s">
        <v>828</v>
      </c>
      <c r="AG73" s="1399" t="s">
        <v>316</v>
      </c>
      <c r="AH73" s="1399"/>
      <c r="AI73" s="1399"/>
      <c r="AJ73" s="1399"/>
      <c r="AK73" s="1399"/>
      <c r="AL73" s="1399"/>
      <c r="AM73" s="1399"/>
      <c r="AN73" s="1399"/>
      <c r="AO73" s="1400"/>
      <c r="AP73" s="403" t="s">
        <v>829</v>
      </c>
      <c r="AQ73" s="1401" t="s">
        <v>82</v>
      </c>
      <c r="AR73" s="1401"/>
      <c r="AS73" s="1401"/>
      <c r="AT73" s="1401"/>
      <c r="AU73" s="1402"/>
      <c r="AV73" s="1194" t="s">
        <v>317</v>
      </c>
      <c r="AW73" s="1194"/>
      <c r="AX73" s="1194"/>
      <c r="AY73" s="1194"/>
      <c r="AZ73" s="1194"/>
      <c r="BA73" s="1194"/>
      <c r="BB73" s="1194"/>
      <c r="BC73" s="1194"/>
      <c r="BD73" s="1194"/>
      <c r="BE73" s="1195"/>
      <c r="BF73" s="1398"/>
      <c r="BG73" s="1397"/>
      <c r="BH73" s="1397"/>
      <c r="BI73" s="1396"/>
    </row>
    <row r="74" spans="2:61" ht="10.15" customHeight="1">
      <c r="AF74" s="1222">
        <f>SUM(AG16:AM69)</f>
        <v>0</v>
      </c>
      <c r="AG74" s="1223"/>
      <c r="AH74" s="1223"/>
      <c r="AI74" s="1223"/>
      <c r="AJ74" s="1223"/>
      <c r="AK74" s="1223"/>
      <c r="AL74" s="1223"/>
      <c r="AM74" s="1223"/>
      <c r="AN74" s="1226" t="s">
        <v>69</v>
      </c>
      <c r="AO74" s="1227"/>
      <c r="AP74" s="1230" t="s">
        <v>83</v>
      </c>
      <c r="AQ74" s="1231"/>
      <c r="AR74" s="1231"/>
      <c r="AS74" s="1231"/>
      <c r="AT74" s="1231"/>
      <c r="AU74" s="1232"/>
      <c r="AV74" s="1403">
        <f>ROUNDDOWN(AF74*AP75,0)</f>
        <v>0</v>
      </c>
      <c r="AW74" s="1223"/>
      <c r="AX74" s="1223"/>
      <c r="AY74" s="1223"/>
      <c r="AZ74" s="1223"/>
      <c r="BA74" s="1223"/>
      <c r="BB74" s="1223"/>
      <c r="BC74" s="1223"/>
      <c r="BD74" s="1223"/>
      <c r="BE74" s="1325" t="s">
        <v>16</v>
      </c>
      <c r="BF74" s="1398"/>
      <c r="BG74" s="1397"/>
      <c r="BH74" s="1397"/>
      <c r="BI74" s="1396"/>
    </row>
    <row r="75" spans="2:61" ht="10.15"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84</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830</v>
      </c>
      <c r="AT76" s="1193"/>
      <c r="AU76" s="1193"/>
      <c r="AV76" s="1193"/>
      <c r="AW76" s="1311">
        <f>'報告書（事業主控）'!AJ30</f>
        <v>0</v>
      </c>
      <c r="AX76" s="1311"/>
      <c r="AY76" s="1311"/>
      <c r="AZ76" s="1311"/>
      <c r="BA76" s="914" t="s">
        <v>831</v>
      </c>
      <c r="BB76" s="914"/>
      <c r="BC76" s="914"/>
      <c r="BD76" s="1269">
        <f>'報告書（事業主控）'!AO30</f>
        <v>0</v>
      </c>
      <c r="BE76" s="1269"/>
      <c r="BF76" s="1270"/>
      <c r="BG76" s="1270"/>
      <c r="BH76" s="48" t="s">
        <v>832</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833</v>
      </c>
      <c r="AT77" s="1243"/>
      <c r="AU77" s="1243"/>
      <c r="AV77" s="1243"/>
      <c r="AW77" s="1312">
        <f>'報告書（事業主控）'!AJ31</f>
        <v>0</v>
      </c>
      <c r="AX77" s="1312"/>
      <c r="AY77" s="1312"/>
      <c r="AZ77" s="14" t="s">
        <v>831</v>
      </c>
      <c r="BA77" s="1313">
        <f>'報告書（事業主控）'!AM31</f>
        <v>0</v>
      </c>
      <c r="BB77" s="1313"/>
      <c r="BC77" s="1313"/>
      <c r="BD77" s="50" t="s">
        <v>831</v>
      </c>
      <c r="BE77" s="1270">
        <f>'報告書（事業主控）'!AP31</f>
        <v>0</v>
      </c>
      <c r="BF77" s="1270"/>
      <c r="BG77" s="1270"/>
      <c r="BH77" s="48" t="s">
        <v>832</v>
      </c>
    </row>
    <row r="78" spans="2:61" ht="11.1" customHeight="1">
      <c r="D78" s="1332">
        <f>'報告書（事業主控）'!D31</f>
        <v>5</v>
      </c>
      <c r="E78" s="1332"/>
      <c r="F78" s="1332"/>
      <c r="I78" s="1332">
        <f>'報告書（事業主控）'!G31</f>
        <v>4</v>
      </c>
      <c r="J78" s="1332"/>
      <c r="K78" s="1332"/>
      <c r="M78" s="1332">
        <f>'報告書（事業主控）'!J31</f>
        <v>1</v>
      </c>
      <c r="N78" s="1332"/>
      <c r="O78" s="1332"/>
    </row>
    <row r="79" spans="2:61" s="51" customFormat="1" ht="11.1" customHeight="1">
      <c r="B79" s="1246"/>
      <c r="C79" s="1246"/>
      <c r="D79" s="1333"/>
      <c r="E79" s="1333"/>
      <c r="F79" s="1333"/>
      <c r="G79" s="1246" t="s">
        <v>8</v>
      </c>
      <c r="H79" s="1246"/>
      <c r="I79" s="1333"/>
      <c r="J79" s="1333"/>
      <c r="K79" s="1333"/>
      <c r="L79" s="56" t="s">
        <v>9</v>
      </c>
      <c r="M79" s="1333"/>
      <c r="N79" s="1333"/>
      <c r="O79" s="1333"/>
      <c r="P79" s="1246" t="s">
        <v>31</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85</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f>'報告書（事業主控）'!D34</f>
        <v>0</v>
      </c>
      <c r="C81" s="1244"/>
      <c r="D81" s="1244"/>
      <c r="E81" s="1244"/>
      <c r="F81" s="1205" t="s">
        <v>86</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87</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88</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89</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90</v>
      </c>
      <c r="C87" s="1452" t="s">
        <v>91</v>
      </c>
      <c r="D87" s="1159" t="s">
        <v>92</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93</v>
      </c>
      <c r="AA87" s="1160"/>
      <c r="AB87" s="1160"/>
      <c r="AC87" s="1160"/>
      <c r="AD87" s="1160"/>
      <c r="AE87" s="1160"/>
      <c r="AF87" s="1160"/>
      <c r="AG87" s="1160"/>
      <c r="AH87" s="1160"/>
      <c r="AI87" s="1160"/>
      <c r="AJ87" s="1160"/>
      <c r="AK87" s="1160"/>
      <c r="AL87" s="1160"/>
      <c r="AM87" s="1160"/>
      <c r="AN87" s="1160"/>
      <c r="AO87" s="1160"/>
      <c r="AP87" s="1160"/>
      <c r="AQ87" s="1161"/>
      <c r="AR87" s="1159" t="s">
        <v>94</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50</v>
      </c>
    </row>
    <row r="93" spans="2:61" ht="11.1" customHeight="1">
      <c r="B93" s="39"/>
      <c r="N93" s="1273" t="s">
        <v>51</v>
      </c>
      <c r="O93" s="1273"/>
      <c r="P93" s="1273"/>
      <c r="Q93" s="1273"/>
      <c r="R93" s="1273"/>
      <c r="S93" s="1273"/>
      <c r="T93" s="1273"/>
      <c r="U93" s="1273"/>
      <c r="V93" s="1273"/>
      <c r="AR93" s="700"/>
      <c r="AS93" s="700"/>
      <c r="AT93" s="700"/>
      <c r="AU93" s="700"/>
      <c r="AV93" s="700"/>
      <c r="AW93" s="700"/>
      <c r="AX93" s="1198" t="s">
        <v>740</v>
      </c>
      <c r="AY93" s="1199"/>
      <c r="AZ93" s="1199"/>
      <c r="BA93" s="1199"/>
      <c r="BB93" s="1199"/>
      <c r="BC93" s="1199"/>
      <c r="BD93" s="1199"/>
      <c r="BE93" s="1200"/>
    </row>
    <row r="94" spans="2:61" s="1" customFormat="1" ht="10.15" customHeight="1">
      <c r="C94" s="1327"/>
      <c r="D94" s="1327"/>
      <c r="E94" s="1327"/>
      <c r="F94" s="1453"/>
      <c r="G94" s="1429"/>
      <c r="H94" s="1429"/>
      <c r="I94" s="1267" t="s">
        <v>52</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700"/>
      <c r="AS94" s="700"/>
      <c r="AT94" s="700"/>
      <c r="AU94" s="700"/>
      <c r="AV94" s="700"/>
      <c r="AW94" s="700"/>
      <c r="AX94" s="1201"/>
      <c r="AY94" s="1202"/>
      <c r="AZ94" s="1202"/>
      <c r="BA94" s="1202"/>
      <c r="BB94" s="1202"/>
      <c r="BC94" s="1202"/>
      <c r="BD94" s="1202"/>
      <c r="BE94" s="1203"/>
    </row>
    <row r="95" spans="2:61" s="1" customFormat="1" ht="10.15"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700"/>
      <c r="AS95" s="700"/>
      <c r="AT95" s="700"/>
      <c r="AU95" s="700"/>
      <c r="AV95" s="700"/>
      <c r="AW95" s="700"/>
      <c r="AX95" s="700"/>
      <c r="AY95" s="700"/>
      <c r="AZ95" s="700"/>
      <c r="BA95" s="700"/>
      <c r="BB95" s="700"/>
      <c r="BD95" s="703"/>
      <c r="BE95" s="703"/>
    </row>
    <row r="96" spans="2:61" ht="4.9000000000000004" customHeight="1"/>
    <row r="97" spans="2:61" s="1" customFormat="1" ht="10.15" customHeight="1">
      <c r="B97" s="1282" t="s">
        <v>10</v>
      </c>
      <c r="C97" s="944"/>
      <c r="D97" s="944"/>
      <c r="E97" s="944"/>
      <c r="F97" s="944"/>
      <c r="G97" s="944"/>
      <c r="H97" s="944"/>
      <c r="I97" s="944"/>
      <c r="J97" s="944"/>
      <c r="K97" s="944"/>
      <c r="L97" s="944"/>
      <c r="M97" s="1277" t="s">
        <v>54</v>
      </c>
      <c r="N97" s="1277"/>
      <c r="O97" s="1277"/>
      <c r="P97" s="1277"/>
      <c r="Q97" s="1277" t="s">
        <v>11</v>
      </c>
      <c r="R97" s="1277"/>
      <c r="S97" s="1277" t="s">
        <v>55</v>
      </c>
      <c r="T97" s="1277"/>
      <c r="U97" s="1277"/>
      <c r="V97" s="1277"/>
      <c r="W97" s="1277" t="s">
        <v>56</v>
      </c>
      <c r="X97" s="1277"/>
      <c r="Y97" s="1277"/>
      <c r="Z97" s="1277"/>
      <c r="AA97" s="1277"/>
      <c r="AB97" s="1277"/>
      <c r="AC97" s="1277"/>
      <c r="AD97" s="1277"/>
      <c r="AE97" s="1277"/>
      <c r="AF97" s="1277"/>
      <c r="AG97" s="1277"/>
      <c r="AH97" s="1277"/>
      <c r="AI97" s="841" t="s">
        <v>57</v>
      </c>
      <c r="AJ97" s="840"/>
      <c r="AK97" s="840"/>
      <c r="AL97" s="840"/>
      <c r="AM97" s="840"/>
      <c r="AN97" s="840"/>
      <c r="AR97" s="1309" t="s">
        <v>58</v>
      </c>
      <c r="AS97" s="1305"/>
      <c r="AT97" s="1305"/>
      <c r="AU97" s="1305"/>
      <c r="AV97" s="1305"/>
      <c r="AW97" s="1305"/>
      <c r="AX97" s="1305"/>
      <c r="AY97" s="1305"/>
      <c r="AZ97" s="1305"/>
      <c r="BA97" s="1381">
        <f>BA11</f>
        <v>0</v>
      </c>
      <c r="BB97" s="1382"/>
      <c r="BC97" s="1305" t="s">
        <v>59</v>
      </c>
      <c r="BD97" s="1305"/>
      <c r="BE97" s="1306"/>
    </row>
    <row r="98" spans="2:61" s="1" customFormat="1" ht="10.15"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5"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60</v>
      </c>
      <c r="C100" s="1249"/>
      <c r="D100" s="1287" t="s">
        <v>61</v>
      </c>
      <c r="E100" s="1288"/>
      <c r="F100" s="1288"/>
      <c r="G100" s="1288"/>
      <c r="H100" s="1288"/>
      <c r="I100" s="1288"/>
      <c r="J100" s="1288"/>
      <c r="K100" s="1288"/>
      <c r="L100" s="1289"/>
      <c r="M100" s="1340" t="s">
        <v>62</v>
      </c>
      <c r="N100" s="1294"/>
      <c r="O100" s="1294"/>
      <c r="P100" s="1294"/>
      <c r="Q100" s="1294"/>
      <c r="R100" s="1294"/>
      <c r="S100" s="1341"/>
      <c r="T100" s="1293" t="s">
        <v>63</v>
      </c>
      <c r="U100" s="1294"/>
      <c r="V100" s="1294"/>
      <c r="W100" s="1294"/>
      <c r="X100" s="1294"/>
      <c r="Y100" s="1294"/>
      <c r="Z100" s="1294"/>
      <c r="AA100" s="1294"/>
      <c r="AB100" s="1294"/>
      <c r="AC100" s="1295"/>
      <c r="AD100" s="1370" t="s">
        <v>64</v>
      </c>
      <c r="AE100" s="1371"/>
      <c r="AF100" s="1293" t="s">
        <v>27</v>
      </c>
      <c r="AG100" s="1294"/>
      <c r="AH100" s="1294"/>
      <c r="AI100" s="1294"/>
      <c r="AJ100" s="1294"/>
      <c r="AK100" s="1294"/>
      <c r="AL100" s="1294"/>
      <c r="AM100" s="1294"/>
      <c r="AN100" s="1294"/>
      <c r="AO100" s="1295"/>
      <c r="AP100" s="1386" t="s">
        <v>65</v>
      </c>
      <c r="AQ100" s="1387"/>
      <c r="AR100" s="1387"/>
      <c r="AS100" s="1387"/>
      <c r="AT100" s="1387"/>
      <c r="AU100" s="1388"/>
      <c r="AV100" s="1293" t="s">
        <v>66</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67</v>
      </c>
      <c r="AQ101" s="1263"/>
      <c r="AR101" s="1380"/>
      <c r="AS101" s="1262" t="s">
        <v>68</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132</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16</v>
      </c>
      <c r="AD102" s="898">
        <v>18</v>
      </c>
      <c r="AE102" s="1152"/>
      <c r="AF102" s="1377"/>
      <c r="AG102" s="1233">
        <f>AG16</f>
        <v>0</v>
      </c>
      <c r="AH102" s="1234"/>
      <c r="AI102" s="1234"/>
      <c r="AJ102" s="1234"/>
      <c r="AK102" s="1234"/>
      <c r="AL102" s="1234"/>
      <c r="AM102" s="1235"/>
      <c r="AN102" s="1389" t="s">
        <v>69</v>
      </c>
      <c r="AO102" s="1390"/>
      <c r="AP102" s="1374" t="s">
        <v>70</v>
      </c>
      <c r="AQ102" s="1375"/>
      <c r="AR102" s="1376"/>
      <c r="AS102" s="1374" t="s">
        <v>70</v>
      </c>
      <c r="AT102" s="1375"/>
      <c r="AU102" s="1376"/>
      <c r="AV102" s="1233">
        <f>AV16</f>
        <v>0</v>
      </c>
      <c r="AW102" s="1234"/>
      <c r="AX102" s="1234"/>
      <c r="AY102" s="1234"/>
      <c r="AZ102" s="1234"/>
      <c r="BA102" s="1234"/>
      <c r="BB102" s="1234"/>
      <c r="BC102" s="1234"/>
      <c r="BD102" s="1235"/>
      <c r="BE102" s="1384" t="s">
        <v>16</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71</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6"/>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72</v>
      </c>
      <c r="BG107" s="1397" t="s">
        <v>73</v>
      </c>
      <c r="BH107" s="1397" t="s">
        <v>74</v>
      </c>
      <c r="BI107" s="1396" t="s">
        <v>75</v>
      </c>
    </row>
    <row r="108" spans="2:61" ht="7.5" customHeight="1">
      <c r="B108" s="1300">
        <v>32</v>
      </c>
      <c r="C108" s="904"/>
      <c r="D108" s="1352" t="s">
        <v>76</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7"/>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95</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7"/>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77</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7"/>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834</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7"/>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835</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7"/>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78</v>
      </c>
      <c r="E138" s="1438"/>
      <c r="F138" s="1438"/>
      <c r="G138" s="1434" t="s">
        <v>79</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7"/>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80</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7"/>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827</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7"/>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38</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81</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5"/>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2"/>
      <c r="BF158" s="1398"/>
      <c r="BG158" s="1397"/>
      <c r="BH158" s="1397"/>
      <c r="BI158" s="1396"/>
    </row>
    <row r="159" spans="2:61" ht="18" customHeight="1">
      <c r="AE159" s="47"/>
      <c r="AF159" s="402" t="s">
        <v>836</v>
      </c>
      <c r="AG159" s="1399" t="s">
        <v>308</v>
      </c>
      <c r="AH159" s="1399"/>
      <c r="AI159" s="1399"/>
      <c r="AJ159" s="1399"/>
      <c r="AK159" s="1399"/>
      <c r="AL159" s="1399"/>
      <c r="AM159" s="1399"/>
      <c r="AN159" s="1399"/>
      <c r="AO159" s="1400"/>
      <c r="AP159" s="403" t="s">
        <v>315</v>
      </c>
      <c r="AQ159" s="1401" t="s">
        <v>82</v>
      </c>
      <c r="AR159" s="1401"/>
      <c r="AS159" s="1401"/>
      <c r="AT159" s="1401"/>
      <c r="AU159" s="1402"/>
      <c r="AV159" s="1194" t="s">
        <v>317</v>
      </c>
      <c r="AW159" s="1194"/>
      <c r="AX159" s="1194"/>
      <c r="AY159" s="1194"/>
      <c r="AZ159" s="1194"/>
      <c r="BA159" s="1194"/>
      <c r="BB159" s="1194"/>
      <c r="BC159" s="1194"/>
      <c r="BD159" s="1194"/>
      <c r="BE159" s="1195"/>
      <c r="BF159" s="1398"/>
      <c r="BG159" s="1397"/>
      <c r="BH159" s="1397"/>
      <c r="BI159" s="1396"/>
    </row>
    <row r="160" spans="2:61" ht="10.15" customHeight="1">
      <c r="AF160" s="1222">
        <f>AF74</f>
        <v>0</v>
      </c>
      <c r="AG160" s="1223"/>
      <c r="AH160" s="1223"/>
      <c r="AI160" s="1223"/>
      <c r="AJ160" s="1223"/>
      <c r="AK160" s="1223"/>
      <c r="AL160" s="1223"/>
      <c r="AM160" s="1223"/>
      <c r="AN160" s="1226" t="s">
        <v>69</v>
      </c>
      <c r="AO160" s="1227"/>
      <c r="AP160" s="1230" t="s">
        <v>83</v>
      </c>
      <c r="AQ160" s="1231"/>
      <c r="AR160" s="1231"/>
      <c r="AS160" s="1231"/>
      <c r="AT160" s="1231"/>
      <c r="AU160" s="1232"/>
      <c r="AV160" s="1403">
        <f>AV74</f>
        <v>0</v>
      </c>
      <c r="AW160" s="1223"/>
      <c r="AX160" s="1223"/>
      <c r="AY160" s="1223"/>
      <c r="AZ160" s="1223"/>
      <c r="BA160" s="1223"/>
      <c r="BB160" s="1223"/>
      <c r="BC160" s="1223"/>
      <c r="BD160" s="1223"/>
      <c r="BE160" s="1325" t="s">
        <v>16</v>
      </c>
      <c r="BF160" s="1398"/>
      <c r="BG160" s="1397"/>
      <c r="BH160" s="1397"/>
      <c r="BI160" s="1396"/>
    </row>
    <row r="161" spans="2:61" ht="10.15"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84</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837</v>
      </c>
      <c r="AT162" s="1193"/>
      <c r="AU162" s="1193"/>
      <c r="AV162" s="1193"/>
      <c r="AW162" s="1311">
        <f>AW76</f>
        <v>0</v>
      </c>
      <c r="AX162" s="1311"/>
      <c r="AY162" s="1311"/>
      <c r="AZ162" s="1311"/>
      <c r="BA162" s="914" t="s">
        <v>838</v>
      </c>
      <c r="BB162" s="914"/>
      <c r="BC162" s="914"/>
      <c r="BD162" s="1269">
        <f>BD76</f>
        <v>0</v>
      </c>
      <c r="BE162" s="1467"/>
      <c r="BF162" s="1468"/>
      <c r="BG162" s="1468"/>
      <c r="BH162" s="48" t="s">
        <v>839</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840</v>
      </c>
      <c r="AT163" s="1243"/>
      <c r="AU163" s="1243"/>
      <c r="AV163" s="1243"/>
      <c r="AW163" s="1469">
        <f>AW77</f>
        <v>0</v>
      </c>
      <c r="AX163" s="1469"/>
      <c r="AY163" s="1469"/>
      <c r="AZ163" s="14" t="s">
        <v>838</v>
      </c>
      <c r="BA163" s="1313">
        <f>BA77</f>
        <v>0</v>
      </c>
      <c r="BB163" s="1313"/>
      <c r="BC163" s="1313"/>
      <c r="BD163" s="50" t="s">
        <v>838</v>
      </c>
      <c r="BE163" s="1470">
        <f>BE77</f>
        <v>0</v>
      </c>
      <c r="BF163" s="1468"/>
      <c r="BG163" s="1468"/>
      <c r="BH163" s="48" t="s">
        <v>839</v>
      </c>
    </row>
    <row r="164" spans="2:61" ht="11.1" customHeight="1">
      <c r="D164" s="1332">
        <f>D78</f>
        <v>5</v>
      </c>
      <c r="E164" s="1332"/>
      <c r="F164" s="1332"/>
      <c r="I164" s="1332">
        <f>I78</f>
        <v>4</v>
      </c>
      <c r="J164" s="1332"/>
      <c r="K164" s="1332"/>
      <c r="M164" s="1332">
        <f>M78</f>
        <v>1</v>
      </c>
      <c r="N164" s="1332"/>
      <c r="O164" s="1332"/>
    </row>
    <row r="165" spans="2:61" s="51" customFormat="1" ht="11.1" customHeight="1">
      <c r="B165" s="1246"/>
      <c r="C165" s="1246"/>
      <c r="D165" s="1333"/>
      <c r="E165" s="1333"/>
      <c r="F165" s="1333"/>
      <c r="G165" s="1246" t="s">
        <v>8</v>
      </c>
      <c r="H165" s="1246"/>
      <c r="I165" s="1333"/>
      <c r="J165" s="1333"/>
      <c r="K165" s="1333"/>
      <c r="L165" s="56" t="s">
        <v>9</v>
      </c>
      <c r="M165" s="1333"/>
      <c r="N165" s="1333"/>
      <c r="O165" s="1333"/>
      <c r="P165" s="1246" t="s">
        <v>31</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85</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f>B81</f>
        <v>0</v>
      </c>
      <c r="C167" s="1244"/>
      <c r="D167" s="1244"/>
      <c r="E167" s="1244"/>
      <c r="F167" s="1205" t="s">
        <v>86</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87</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88</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89</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90</v>
      </c>
      <c r="C173" s="1452" t="s">
        <v>91</v>
      </c>
      <c r="D173" s="1159" t="s">
        <v>92</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93</v>
      </c>
      <c r="AA173" s="1160"/>
      <c r="AB173" s="1160"/>
      <c r="AC173" s="1160"/>
      <c r="AD173" s="1160"/>
      <c r="AE173" s="1160"/>
      <c r="AF173" s="1160"/>
      <c r="AG173" s="1160"/>
      <c r="AH173" s="1160"/>
      <c r="AI173" s="1160"/>
      <c r="AJ173" s="1160"/>
      <c r="AK173" s="1160"/>
      <c r="AL173" s="1160"/>
      <c r="AM173" s="1160"/>
      <c r="AN173" s="1160"/>
      <c r="AO173" s="1160"/>
      <c r="AP173" s="1160"/>
      <c r="AQ173" s="1161"/>
      <c r="AR173" s="1159" t="s">
        <v>94</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disablePrompts="1"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80" zoomScaleNormal="8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6"/>
      <c r="B3" s="666"/>
      <c r="C3" s="72"/>
      <c r="D3" s="665"/>
      <c r="E3" s="667" t="s">
        <v>797</v>
      </c>
      <c r="F3" s="667"/>
      <c r="G3" s="667"/>
      <c r="H3" s="667"/>
      <c r="I3" s="667"/>
      <c r="J3" s="667"/>
      <c r="K3" s="667"/>
      <c r="L3" s="667"/>
      <c r="M3" s="667"/>
      <c r="N3" s="667"/>
      <c r="O3" s="667"/>
      <c r="P3" s="667" t="s">
        <v>806</v>
      </c>
      <c r="Q3" s="667"/>
      <c r="R3" s="72"/>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R3" s="667"/>
      <c r="CS3" s="667"/>
      <c r="CT3" s="667"/>
      <c r="CU3" s="667"/>
      <c r="CV3" s="667"/>
      <c r="CW3" s="667"/>
      <c r="CX3" s="667"/>
      <c r="CY3" s="667"/>
      <c r="CZ3" s="667"/>
      <c r="DA3" s="667"/>
      <c r="DB3" s="667"/>
      <c r="DC3" s="669"/>
      <c r="DD3" s="669"/>
      <c r="DE3" s="669"/>
      <c r="DF3" s="669"/>
      <c r="DG3" s="669"/>
      <c r="DH3" s="669"/>
      <c r="DI3" s="666"/>
      <c r="DJ3" s="666"/>
      <c r="DK3" s="669"/>
      <c r="DL3" s="669"/>
      <c r="DM3" s="662"/>
      <c r="DN3" s="662"/>
      <c r="DO3" s="662"/>
      <c r="DP3" s="662"/>
      <c r="DQ3" s="662"/>
      <c r="DR3" s="662"/>
      <c r="DS3" s="662"/>
      <c r="DT3" s="662"/>
      <c r="DU3" s="662"/>
      <c r="DV3" s="662"/>
      <c r="DW3" s="662"/>
      <c r="DX3" s="662"/>
      <c r="DY3" s="662"/>
      <c r="DZ3" s="662"/>
      <c r="EA3" s="662"/>
      <c r="EB3" s="662"/>
      <c r="EC3" s="662"/>
      <c r="ED3" s="662"/>
      <c r="EE3" s="662"/>
      <c r="EF3" s="662"/>
    </row>
    <row r="4" spans="1:136" ht="27" customHeight="1">
      <c r="A4" s="666"/>
      <c r="B4" s="666"/>
      <c r="C4" s="72"/>
      <c r="D4" s="665"/>
      <c r="E4" s="667" t="s">
        <v>813</v>
      </c>
      <c r="F4" s="667"/>
      <c r="G4" s="667"/>
      <c r="H4" s="667"/>
      <c r="I4" s="667"/>
      <c r="J4" s="667"/>
      <c r="K4" s="667"/>
      <c r="L4" s="667"/>
      <c r="M4" s="670"/>
      <c r="N4" s="670"/>
      <c r="O4" s="670"/>
      <c r="P4" s="670"/>
      <c r="Q4" s="670"/>
      <c r="R4" s="667"/>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75" t="s">
        <v>812</v>
      </c>
      <c r="CH4" s="72"/>
      <c r="CI4" s="667"/>
      <c r="CJ4" s="667"/>
      <c r="CK4" s="667"/>
      <c r="CL4" s="667"/>
      <c r="CM4" s="72"/>
      <c r="CN4" s="667"/>
      <c r="CO4" s="72"/>
      <c r="CP4" s="72"/>
      <c r="CQ4" s="72"/>
      <c r="CR4" s="667"/>
      <c r="CS4" s="72"/>
      <c r="CT4" s="667"/>
      <c r="CU4" s="667"/>
      <c r="CV4" s="667"/>
      <c r="CW4" s="667"/>
      <c r="CX4" s="669"/>
      <c r="CY4" s="669"/>
      <c r="CZ4" s="669"/>
      <c r="DA4" s="669"/>
      <c r="DB4" s="669"/>
      <c r="DC4" s="669"/>
      <c r="DD4" s="669"/>
      <c r="DE4" s="669"/>
      <c r="DF4" s="669"/>
      <c r="DG4" s="669"/>
      <c r="DH4" s="669"/>
      <c r="DI4" s="666"/>
      <c r="DJ4" s="666"/>
      <c r="DK4" s="669"/>
      <c r="DL4" s="669"/>
      <c r="DM4" s="662"/>
      <c r="DN4" s="662"/>
      <c r="DO4" s="662"/>
      <c r="DP4" s="662"/>
      <c r="DQ4" s="662"/>
      <c r="DR4" s="662"/>
      <c r="DS4" s="662"/>
      <c r="DT4" s="662"/>
      <c r="DU4" s="662"/>
      <c r="DV4" s="662"/>
      <c r="DW4" s="662"/>
      <c r="DX4" s="662"/>
      <c r="DY4" s="662"/>
      <c r="DZ4" s="662"/>
      <c r="EA4" s="662"/>
      <c r="EB4" s="662"/>
      <c r="EC4" s="662"/>
      <c r="ED4" s="662"/>
      <c r="EE4" s="662"/>
      <c r="EF4" s="662"/>
    </row>
    <row r="5" spans="1:136" ht="27" customHeight="1">
      <c r="A5" s="666"/>
      <c r="B5" s="666"/>
      <c r="C5" s="72"/>
      <c r="D5" s="665"/>
      <c r="E5" s="667"/>
      <c r="F5" s="667" t="s">
        <v>805</v>
      </c>
      <c r="G5" s="667"/>
      <c r="H5" s="667"/>
      <c r="I5" s="667"/>
      <c r="J5" s="667"/>
      <c r="K5" s="667"/>
      <c r="L5" s="667"/>
      <c r="M5" s="670"/>
      <c r="N5" s="670"/>
      <c r="O5" s="670"/>
      <c r="P5" s="670"/>
      <c r="Q5" s="670"/>
      <c r="R5" s="667"/>
      <c r="S5" s="668"/>
      <c r="T5" s="668"/>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c r="AT5" s="668"/>
      <c r="AU5" s="668"/>
      <c r="AV5" s="668"/>
      <c r="AW5" s="668"/>
      <c r="AX5" s="668"/>
      <c r="AY5" s="667"/>
      <c r="AZ5" s="667"/>
      <c r="BA5" s="667"/>
      <c r="BB5" s="667"/>
      <c r="BC5" s="667"/>
      <c r="BD5" s="667"/>
      <c r="BE5" s="667"/>
      <c r="BF5" s="667"/>
      <c r="BG5" s="667"/>
      <c r="BH5" s="667"/>
      <c r="BI5" s="667"/>
      <c r="BJ5" s="667"/>
      <c r="BK5" s="667"/>
      <c r="BL5" s="667"/>
      <c r="BM5" s="667"/>
      <c r="BN5" s="667"/>
      <c r="BO5" s="667"/>
      <c r="BP5" s="667"/>
      <c r="BQ5" s="667"/>
      <c r="BR5" s="667"/>
      <c r="BS5" s="667"/>
      <c r="BT5" s="667"/>
      <c r="BU5" s="667"/>
      <c r="BV5" s="667"/>
      <c r="BW5" s="667"/>
      <c r="BX5" s="667"/>
      <c r="BY5" s="667"/>
      <c r="BZ5" s="667"/>
      <c r="CA5" s="667"/>
      <c r="CB5" s="667"/>
      <c r="CC5" s="667"/>
      <c r="CD5" s="667"/>
      <c r="CE5" s="667"/>
      <c r="CF5" s="667"/>
      <c r="CG5" s="667"/>
      <c r="CH5" s="667"/>
      <c r="CI5" s="667"/>
      <c r="CJ5" s="667"/>
      <c r="CK5" s="667"/>
      <c r="CL5" s="667"/>
      <c r="CM5" s="667"/>
      <c r="CN5" s="667"/>
      <c r="CO5" s="667"/>
      <c r="CP5" s="667"/>
      <c r="CQ5" s="667"/>
      <c r="CR5" s="667"/>
      <c r="CS5" s="667"/>
      <c r="CT5" s="667"/>
      <c r="CU5" s="667"/>
      <c r="CV5" s="667"/>
      <c r="CW5" s="667"/>
      <c r="CX5" s="667"/>
      <c r="CY5" s="667"/>
      <c r="CZ5" s="667"/>
      <c r="DA5" s="667"/>
      <c r="DB5" s="667"/>
      <c r="DC5" s="669"/>
      <c r="DD5" s="669"/>
      <c r="DE5" s="669"/>
      <c r="DF5" s="669"/>
      <c r="DG5" s="669"/>
      <c r="DH5" s="669"/>
      <c r="DI5" s="666"/>
      <c r="DJ5" s="666"/>
      <c r="DK5" s="669"/>
      <c r="DL5" s="669"/>
      <c r="DM5" s="662"/>
      <c r="DN5" s="662"/>
      <c r="DO5" s="662"/>
      <c r="DP5" s="662"/>
      <c r="DQ5" s="662"/>
      <c r="DR5" s="662"/>
      <c r="DS5" s="662"/>
      <c r="DT5" s="662"/>
      <c r="DU5" s="662"/>
      <c r="DV5" s="662"/>
      <c r="DW5" s="662"/>
      <c r="DX5" s="662"/>
      <c r="DY5" s="662"/>
      <c r="DZ5" s="662"/>
      <c r="EA5" s="662"/>
      <c r="EB5" s="662"/>
      <c r="EC5" s="662"/>
      <c r="ED5" s="662"/>
      <c r="EE5" s="662"/>
      <c r="EF5" s="662"/>
    </row>
    <row r="6" spans="1:136" ht="27" customHeight="1">
      <c r="A6" s="666"/>
      <c r="B6" s="666"/>
      <c r="C6" s="72"/>
      <c r="D6" s="665"/>
      <c r="E6" s="667"/>
      <c r="F6" s="72"/>
      <c r="G6" s="667" t="s">
        <v>811</v>
      </c>
      <c r="H6" s="72"/>
      <c r="I6" s="667"/>
      <c r="J6" s="667"/>
      <c r="K6" s="667"/>
      <c r="L6" s="667"/>
      <c r="M6" s="670"/>
      <c r="N6" s="670"/>
      <c r="O6" s="670"/>
      <c r="P6" s="670"/>
      <c r="Q6" s="670"/>
      <c r="R6" s="667"/>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R6" s="667"/>
      <c r="CS6" s="667"/>
      <c r="CT6" s="667"/>
      <c r="CU6" s="667"/>
      <c r="CV6" s="667"/>
      <c r="CW6" s="667"/>
      <c r="CX6" s="667"/>
      <c r="CY6" s="667"/>
      <c r="CZ6" s="667"/>
      <c r="DA6" s="667"/>
      <c r="DB6" s="667"/>
      <c r="DC6" s="669"/>
      <c r="DD6" s="669"/>
      <c r="DE6" s="669"/>
      <c r="DF6" s="669"/>
      <c r="DG6" s="669"/>
      <c r="DH6" s="669"/>
      <c r="DI6" s="666"/>
      <c r="DJ6" s="666"/>
      <c r="DK6" s="669"/>
      <c r="DL6" s="669"/>
      <c r="DM6" s="662"/>
      <c r="DN6" s="662"/>
      <c r="DO6" s="662"/>
      <c r="DP6" s="662"/>
      <c r="DQ6" s="662"/>
      <c r="DR6" s="662"/>
      <c r="DS6" s="662"/>
      <c r="DT6" s="662"/>
      <c r="DU6" s="662"/>
      <c r="DV6" s="662"/>
      <c r="DW6" s="662"/>
      <c r="DX6" s="662"/>
      <c r="DY6" s="662"/>
      <c r="DZ6" s="662"/>
      <c r="EA6" s="662"/>
      <c r="EB6" s="662"/>
      <c r="EC6" s="662"/>
      <c r="ED6" s="662"/>
      <c r="EE6" s="662"/>
      <c r="EF6" s="662"/>
    </row>
    <row r="7" spans="1:136" ht="27" customHeight="1">
      <c r="A7" s="666"/>
      <c r="B7" s="666"/>
      <c r="C7" s="72"/>
      <c r="D7" s="665"/>
      <c r="E7" s="667"/>
      <c r="F7" s="667" t="s">
        <v>807</v>
      </c>
      <c r="G7" s="667"/>
      <c r="H7" s="667"/>
      <c r="I7" s="667"/>
      <c r="J7" s="667"/>
      <c r="K7" s="667"/>
      <c r="L7" s="667"/>
      <c r="M7" s="670"/>
      <c r="N7" s="670"/>
      <c r="O7" s="670"/>
      <c r="P7" s="670"/>
      <c r="Q7" s="670"/>
      <c r="R7" s="667"/>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7"/>
      <c r="AZ7" s="667"/>
      <c r="BA7" s="667"/>
      <c r="BB7" s="667"/>
      <c r="BC7" s="667"/>
      <c r="BD7" s="667"/>
      <c r="BE7" s="667"/>
      <c r="BF7" s="667"/>
      <c r="BG7" s="667"/>
      <c r="BH7" s="667"/>
      <c r="BI7" s="667"/>
      <c r="BJ7" s="667"/>
      <c r="BK7" s="667"/>
      <c r="BL7" s="667"/>
      <c r="BM7" s="667"/>
      <c r="BN7" s="667"/>
      <c r="BO7" s="667"/>
      <c r="BP7" s="667"/>
      <c r="BQ7" s="667"/>
      <c r="BR7" s="667"/>
      <c r="BS7" s="667"/>
      <c r="BT7" s="667"/>
      <c r="BU7" s="667"/>
      <c r="BV7" s="667"/>
      <c r="BW7" s="667"/>
      <c r="BX7" s="667"/>
      <c r="BY7" s="667"/>
      <c r="BZ7" s="667"/>
      <c r="CA7" s="667"/>
      <c r="CB7" s="667"/>
      <c r="CC7" s="667"/>
      <c r="CD7" s="667"/>
      <c r="CE7" s="667"/>
      <c r="CF7" s="667"/>
      <c r="CG7" s="667"/>
      <c r="CH7" s="667"/>
      <c r="CI7" s="667"/>
      <c r="CJ7" s="667"/>
      <c r="CK7" s="667"/>
      <c r="CL7" s="667"/>
      <c r="CM7" s="667"/>
      <c r="CN7" s="667"/>
      <c r="CO7" s="667"/>
      <c r="CP7" s="667"/>
      <c r="CQ7" s="667"/>
      <c r="CR7" s="667"/>
      <c r="CS7" s="667"/>
      <c r="CT7" s="667"/>
      <c r="CU7" s="667"/>
      <c r="CV7" s="667"/>
      <c r="CW7" s="667"/>
      <c r="CX7" s="667"/>
      <c r="CY7" s="667"/>
      <c r="CZ7" s="667"/>
      <c r="DA7" s="667"/>
      <c r="DB7" s="667"/>
      <c r="DC7" s="669"/>
      <c r="DD7" s="669"/>
      <c r="DE7" s="669"/>
      <c r="DF7" s="669"/>
      <c r="DG7" s="669"/>
      <c r="DH7" s="669"/>
      <c r="DI7" s="666"/>
      <c r="DJ7" s="666"/>
      <c r="DK7" s="669"/>
      <c r="DL7" s="669"/>
      <c r="DM7" s="662"/>
      <c r="DN7" s="662"/>
      <c r="DO7" s="662"/>
      <c r="DP7" s="662"/>
      <c r="DQ7" s="662"/>
      <c r="DR7" s="662"/>
      <c r="DS7" s="662"/>
      <c r="DT7" s="662"/>
      <c r="DU7" s="662"/>
      <c r="DV7" s="662"/>
      <c r="DW7" s="662"/>
      <c r="DX7" s="662"/>
      <c r="DY7" s="662"/>
      <c r="DZ7" s="662"/>
      <c r="EA7" s="662"/>
      <c r="EB7" s="662"/>
      <c r="EC7" s="662"/>
      <c r="ED7" s="662"/>
      <c r="EE7" s="662"/>
      <c r="EF7" s="662"/>
    </row>
    <row r="8" spans="1:136" ht="27" customHeight="1">
      <c r="A8" s="666"/>
      <c r="B8" s="666"/>
      <c r="C8" s="72"/>
      <c r="D8" s="665"/>
      <c r="E8" s="667"/>
      <c r="F8" s="72"/>
      <c r="G8" s="667" t="s">
        <v>798</v>
      </c>
      <c r="H8" s="667"/>
      <c r="I8" s="667"/>
      <c r="J8" s="667"/>
      <c r="K8" s="667"/>
      <c r="L8" s="667"/>
      <c r="M8" s="670"/>
      <c r="N8" s="670"/>
      <c r="O8" s="670"/>
      <c r="P8" s="670"/>
      <c r="Q8" s="670"/>
      <c r="R8" s="667"/>
      <c r="S8" s="668"/>
      <c r="T8" s="668"/>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c r="AT8" s="668"/>
      <c r="AU8" s="668"/>
      <c r="AV8" s="668"/>
      <c r="AW8" s="668"/>
      <c r="AX8" s="668"/>
      <c r="AY8" s="667"/>
      <c r="AZ8" s="667"/>
      <c r="BA8" s="667"/>
      <c r="BB8" s="667"/>
      <c r="BC8" s="667"/>
      <c r="BD8" s="667"/>
      <c r="BE8" s="667"/>
      <c r="BF8" s="667"/>
      <c r="BG8" s="667"/>
      <c r="BH8" s="667"/>
      <c r="BI8" s="667"/>
      <c r="BJ8" s="667"/>
      <c r="BK8" s="667"/>
      <c r="BL8" s="667"/>
      <c r="BM8" s="667"/>
      <c r="BN8" s="667"/>
      <c r="BO8" s="667"/>
      <c r="BP8" s="667"/>
      <c r="BQ8" s="667"/>
      <c r="BR8" s="667"/>
      <c r="BS8" s="667"/>
      <c r="BT8" s="667"/>
      <c r="BU8" s="667"/>
      <c r="BV8" s="667"/>
      <c r="BW8" s="667"/>
      <c r="BX8" s="667"/>
      <c r="BY8" s="667"/>
      <c r="BZ8" s="667"/>
      <c r="CA8" s="667"/>
      <c r="CB8" s="667"/>
      <c r="CC8" s="667"/>
      <c r="CD8" s="667"/>
      <c r="CE8" s="667"/>
      <c r="CF8" s="667"/>
      <c r="CG8" s="667"/>
      <c r="CH8" s="667"/>
      <c r="CI8" s="667"/>
      <c r="CJ8" s="667"/>
      <c r="CK8" s="667"/>
      <c r="CL8" s="667"/>
      <c r="CM8" s="667"/>
      <c r="CN8" s="667"/>
      <c r="CO8" s="667"/>
      <c r="CP8" s="667"/>
      <c r="CQ8" s="667"/>
      <c r="CR8" s="667"/>
      <c r="CS8" s="667"/>
      <c r="CT8" s="667"/>
      <c r="CU8" s="667"/>
      <c r="CV8" s="667"/>
      <c r="CW8" s="667"/>
      <c r="CX8" s="667"/>
      <c r="CY8" s="667"/>
      <c r="CZ8" s="667"/>
      <c r="DA8" s="667"/>
      <c r="DB8" s="667"/>
      <c r="DC8" s="669"/>
      <c r="DD8" s="669"/>
      <c r="DE8" s="669"/>
      <c r="DF8" s="669"/>
      <c r="DG8" s="669"/>
      <c r="DH8" s="669"/>
      <c r="DI8" s="666"/>
      <c r="DJ8" s="666"/>
      <c r="DK8" s="669"/>
      <c r="DL8" s="669"/>
      <c r="DM8" s="662"/>
      <c r="DN8" s="662"/>
      <c r="DO8" s="662"/>
      <c r="DP8" s="662"/>
      <c r="DQ8" s="662"/>
      <c r="DR8" s="662"/>
      <c r="DS8" s="662"/>
      <c r="DT8" s="662"/>
      <c r="DU8" s="662"/>
      <c r="DV8" s="662"/>
      <c r="DW8" s="662"/>
      <c r="DX8" s="662"/>
      <c r="DY8" s="662"/>
      <c r="DZ8" s="662"/>
      <c r="EA8" s="662"/>
      <c r="EB8" s="662"/>
      <c r="EC8" s="662"/>
      <c r="ED8" s="662"/>
      <c r="EE8" s="662"/>
      <c r="EF8" s="662"/>
    </row>
    <row r="9" spans="1:136" ht="27" customHeight="1">
      <c r="A9" s="666"/>
      <c r="B9" s="666"/>
      <c r="C9" s="72"/>
      <c r="D9" s="665"/>
      <c r="E9" s="667"/>
      <c r="F9" s="667"/>
      <c r="G9" s="667" t="s">
        <v>809</v>
      </c>
      <c r="H9" s="667"/>
      <c r="I9" s="667"/>
      <c r="J9" s="667"/>
      <c r="K9" s="667"/>
      <c r="L9" s="667"/>
      <c r="M9" s="670"/>
      <c r="N9" s="670"/>
      <c r="O9" s="670"/>
      <c r="P9" s="670"/>
      <c r="Q9" s="670"/>
      <c r="R9" s="667"/>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7"/>
      <c r="AZ9" s="667"/>
      <c r="BA9" s="667"/>
      <c r="BB9" s="667"/>
      <c r="BC9" s="667"/>
      <c r="BD9" s="667"/>
      <c r="BE9" s="667"/>
      <c r="BF9" s="667"/>
      <c r="BG9" s="667"/>
      <c r="BH9" s="667"/>
      <c r="BI9" s="667"/>
      <c r="BJ9" s="667"/>
      <c r="BK9" s="667"/>
      <c r="BL9" s="667"/>
      <c r="BM9" s="667"/>
      <c r="BN9" s="667"/>
      <c r="BO9" s="667"/>
      <c r="BP9" s="667"/>
      <c r="BQ9" s="667"/>
      <c r="BR9" s="667"/>
      <c r="BS9" s="667"/>
      <c r="BT9" s="667"/>
      <c r="BU9" s="667"/>
      <c r="BV9" s="667"/>
      <c r="BW9" s="667"/>
      <c r="BX9" s="667"/>
      <c r="BY9" s="667"/>
      <c r="BZ9" s="667"/>
      <c r="CA9" s="667"/>
      <c r="CB9" s="667"/>
      <c r="CC9" s="667"/>
      <c r="CD9" s="667"/>
      <c r="CE9" s="667"/>
      <c r="CF9" s="667"/>
      <c r="CG9" s="667"/>
      <c r="CH9" s="667"/>
      <c r="CI9" s="667"/>
      <c r="CJ9" s="667"/>
      <c r="CK9" s="667"/>
      <c r="CL9" s="667"/>
      <c r="CM9" s="667"/>
      <c r="CN9" s="667"/>
      <c r="CO9" s="667"/>
      <c r="CP9" s="667"/>
      <c r="CQ9" s="667"/>
      <c r="CR9" s="667"/>
      <c r="CS9" s="667"/>
      <c r="CT9" s="667"/>
      <c r="CU9" s="667"/>
      <c r="CV9" s="667"/>
      <c r="CW9" s="667"/>
      <c r="CX9" s="667"/>
      <c r="CY9" s="667"/>
      <c r="CZ9" s="667"/>
      <c r="DA9" s="667"/>
      <c r="DB9" s="667"/>
      <c r="DC9" s="669"/>
      <c r="DD9" s="669"/>
      <c r="DE9" s="669"/>
      <c r="DF9" s="669"/>
      <c r="DG9" s="669"/>
      <c r="DH9" s="669"/>
      <c r="DI9" s="666"/>
      <c r="DJ9" s="666"/>
      <c r="DK9" s="669"/>
      <c r="DL9" s="669"/>
      <c r="DM9" s="662"/>
      <c r="DN9" s="662"/>
      <c r="DO9" s="662"/>
      <c r="DP9" s="662"/>
      <c r="DQ9" s="662"/>
      <c r="DR9" s="662"/>
      <c r="DS9" s="662"/>
      <c r="DT9" s="662"/>
      <c r="DU9" s="662"/>
      <c r="DV9" s="662"/>
      <c r="DW9" s="662"/>
      <c r="DX9" s="662"/>
      <c r="DY9" s="662"/>
      <c r="DZ9" s="662"/>
      <c r="EA9" s="662"/>
      <c r="EB9" s="662"/>
      <c r="EC9" s="662"/>
      <c r="ED9" s="662"/>
      <c r="EE9" s="662"/>
      <c r="EF9" s="662"/>
    </row>
    <row r="10" spans="1:136" ht="27" customHeight="1">
      <c r="A10" s="666"/>
      <c r="B10" s="666"/>
      <c r="C10" s="72"/>
      <c r="D10" s="665"/>
      <c r="E10" s="667"/>
      <c r="F10" s="72"/>
      <c r="G10" s="667" t="s">
        <v>799</v>
      </c>
      <c r="H10" s="667"/>
      <c r="I10" s="667"/>
      <c r="J10" s="667"/>
      <c r="K10" s="667"/>
      <c r="L10" s="667"/>
      <c r="M10" s="670"/>
      <c r="N10" s="670"/>
      <c r="O10" s="670"/>
      <c r="P10" s="670"/>
      <c r="Q10" s="670"/>
      <c r="R10" s="667"/>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8"/>
      <c r="AY10" s="667"/>
      <c r="AZ10" s="667"/>
      <c r="BA10" s="667"/>
      <c r="BB10" s="667"/>
      <c r="BC10" s="667"/>
      <c r="BD10" s="667"/>
      <c r="BE10" s="667"/>
      <c r="BF10" s="667"/>
      <c r="BG10" s="667"/>
      <c r="BH10" s="667"/>
      <c r="BI10" s="667"/>
      <c r="BJ10" s="667"/>
      <c r="BK10" s="667"/>
      <c r="BL10" s="667"/>
      <c r="BM10" s="667"/>
      <c r="BN10" s="667"/>
      <c r="BO10" s="667"/>
      <c r="BP10" s="667"/>
      <c r="BQ10" s="667"/>
      <c r="BR10" s="667"/>
      <c r="BS10" s="667"/>
      <c r="BT10" s="667"/>
      <c r="BU10" s="667"/>
      <c r="BV10" s="667"/>
      <c r="BW10" s="667"/>
      <c r="BX10" s="667"/>
      <c r="BY10" s="667"/>
      <c r="BZ10" s="667"/>
      <c r="CA10" s="667"/>
      <c r="CB10" s="667"/>
      <c r="CC10" s="667"/>
      <c r="CD10" s="667"/>
      <c r="CE10" s="667"/>
      <c r="CF10" s="667"/>
      <c r="CG10" s="667"/>
      <c r="CH10" s="667"/>
      <c r="CI10" s="667"/>
      <c r="CJ10" s="667"/>
      <c r="CK10" s="667"/>
      <c r="CL10" s="667"/>
      <c r="CM10" s="667"/>
      <c r="CN10" s="667"/>
      <c r="CO10" s="667"/>
      <c r="CP10" s="667"/>
      <c r="CQ10" s="667"/>
      <c r="CR10" s="667"/>
      <c r="CS10" s="667"/>
      <c r="CT10" s="667"/>
      <c r="CU10" s="667"/>
      <c r="CV10" s="667"/>
      <c r="CW10" s="667"/>
      <c r="CX10" s="667"/>
      <c r="CY10" s="667"/>
      <c r="CZ10" s="667"/>
      <c r="DA10" s="667"/>
      <c r="DB10" s="667"/>
      <c r="DC10" s="669"/>
      <c r="DD10" s="669"/>
      <c r="DE10" s="669"/>
      <c r="DF10" s="669"/>
      <c r="DG10" s="669"/>
      <c r="DH10" s="669"/>
      <c r="DI10" s="666"/>
      <c r="DJ10" s="666"/>
      <c r="DK10" s="669"/>
      <c r="DL10" s="669"/>
      <c r="DM10" s="662"/>
      <c r="DN10" s="662"/>
      <c r="DO10" s="662"/>
      <c r="DP10" s="662"/>
      <c r="DQ10" s="662"/>
      <c r="DR10" s="662"/>
      <c r="DS10" s="662"/>
      <c r="DT10" s="662"/>
      <c r="DU10" s="662"/>
      <c r="DV10" s="662"/>
      <c r="DW10" s="662"/>
      <c r="DX10" s="662"/>
      <c r="DY10" s="662"/>
      <c r="DZ10" s="662"/>
      <c r="EA10" s="662"/>
      <c r="EB10" s="662"/>
      <c r="EC10" s="662"/>
      <c r="ED10" s="662"/>
      <c r="EE10" s="662"/>
      <c r="EF10" s="662"/>
    </row>
    <row r="11" spans="1:136" ht="27" customHeight="1">
      <c r="A11" s="666"/>
      <c r="B11" s="666"/>
      <c r="C11" s="72"/>
      <c r="D11" s="665"/>
      <c r="E11" s="667"/>
      <c r="F11" s="667"/>
      <c r="G11" s="667" t="s">
        <v>810</v>
      </c>
      <c r="H11" s="667"/>
      <c r="I11" s="667"/>
      <c r="J11" s="667"/>
      <c r="K11" s="667"/>
      <c r="L11" s="667"/>
      <c r="M11" s="670"/>
      <c r="N11" s="670"/>
      <c r="O11" s="670"/>
      <c r="P11" s="670"/>
      <c r="Q11" s="670"/>
      <c r="R11" s="667"/>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7"/>
      <c r="AZ11" s="667"/>
      <c r="BA11" s="667"/>
      <c r="BB11" s="667"/>
      <c r="BC11" s="667"/>
      <c r="BD11" s="667"/>
      <c r="BE11" s="667"/>
      <c r="BF11" s="667"/>
      <c r="BG11" s="667"/>
      <c r="BH11" s="667"/>
      <c r="BI11" s="667"/>
      <c r="BJ11" s="667"/>
      <c r="BK11" s="667"/>
      <c r="BL11" s="667"/>
      <c r="BM11" s="667"/>
      <c r="BN11" s="667"/>
      <c r="BO11" s="667"/>
      <c r="BP11" s="667"/>
      <c r="BQ11" s="667"/>
      <c r="BR11" s="667"/>
      <c r="BS11" s="667"/>
      <c r="BT11" s="667"/>
      <c r="BU11" s="667"/>
      <c r="BV11" s="667"/>
      <c r="BW11" s="667"/>
      <c r="BX11" s="667"/>
      <c r="BY11" s="667"/>
      <c r="BZ11" s="667"/>
      <c r="CA11" s="667"/>
      <c r="CB11" s="667"/>
      <c r="CC11" s="667"/>
      <c r="CD11" s="667"/>
      <c r="CE11" s="667"/>
      <c r="CF11" s="667"/>
      <c r="CG11" s="667"/>
      <c r="CH11" s="667"/>
      <c r="CI11" s="667"/>
      <c r="CJ11" s="667"/>
      <c r="CK11" s="667"/>
      <c r="CL11" s="667"/>
      <c r="CM11" s="667"/>
      <c r="CN11" s="667"/>
      <c r="CO11" s="667"/>
      <c r="CP11" s="667"/>
      <c r="CQ11" s="667"/>
      <c r="CR11" s="667"/>
      <c r="CS11" s="667"/>
      <c r="CT11" s="667"/>
      <c r="CU11" s="667"/>
      <c r="CV11" s="667"/>
      <c r="CW11" s="667"/>
      <c r="CX11" s="667"/>
      <c r="CY11" s="667"/>
      <c r="CZ11" s="667"/>
      <c r="DA11" s="667"/>
      <c r="DB11" s="667"/>
      <c r="DC11" s="669"/>
      <c r="DD11" s="669"/>
      <c r="DE11" s="669"/>
      <c r="DF11" s="669"/>
      <c r="DG11" s="669"/>
      <c r="DH11" s="669"/>
      <c r="DI11" s="666"/>
      <c r="DJ11" s="666"/>
      <c r="DK11" s="669"/>
      <c r="DL11" s="669"/>
      <c r="DM11" s="662"/>
      <c r="DN11" s="662"/>
      <c r="DO11" s="662"/>
      <c r="DP11" s="662"/>
      <c r="DQ11" s="662"/>
      <c r="DR11" s="662"/>
      <c r="DS11" s="662"/>
      <c r="DT11" s="662"/>
      <c r="DU11" s="662"/>
      <c r="DV11" s="662"/>
      <c r="DW11" s="662"/>
      <c r="DX11" s="662"/>
      <c r="DY11" s="662"/>
      <c r="DZ11" s="662"/>
      <c r="EA11" s="662"/>
      <c r="EB11" s="662"/>
      <c r="EC11" s="662"/>
      <c r="ED11" s="662"/>
      <c r="EE11" s="662"/>
      <c r="EF11" s="662"/>
    </row>
    <row r="12" spans="1:136" ht="27" customHeight="1">
      <c r="A12" s="666"/>
      <c r="B12" s="666"/>
      <c r="C12" s="72"/>
      <c r="D12" s="665"/>
      <c r="E12" s="667"/>
      <c r="F12" s="667"/>
      <c r="G12" s="667" t="s">
        <v>800</v>
      </c>
      <c r="H12" s="667"/>
      <c r="I12" s="667"/>
      <c r="J12" s="667"/>
      <c r="K12" s="667"/>
      <c r="L12" s="667"/>
      <c r="M12" s="670"/>
      <c r="N12" s="670"/>
      <c r="O12" s="670"/>
      <c r="P12" s="670"/>
      <c r="Q12" s="670"/>
      <c r="R12" s="667"/>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c r="AT12" s="668"/>
      <c r="AU12" s="668"/>
      <c r="AV12" s="668"/>
      <c r="AW12" s="668"/>
      <c r="AX12" s="668"/>
      <c r="AY12" s="667"/>
      <c r="AZ12" s="667"/>
      <c r="BA12" s="667"/>
      <c r="BB12" s="667"/>
      <c r="BC12" s="667"/>
      <c r="BD12" s="667"/>
      <c r="BE12" s="667"/>
      <c r="BF12" s="667"/>
      <c r="BG12" s="667"/>
      <c r="BH12" s="667"/>
      <c r="BI12" s="667"/>
      <c r="BJ12" s="667"/>
      <c r="BK12" s="667"/>
      <c r="BL12" s="667"/>
      <c r="BM12" s="667"/>
      <c r="BN12" s="667"/>
      <c r="BO12" s="667"/>
      <c r="BP12" s="667"/>
      <c r="BQ12" s="667"/>
      <c r="BR12" s="667"/>
      <c r="BS12" s="667"/>
      <c r="BT12" s="667"/>
      <c r="BU12" s="667"/>
      <c r="BV12" s="667"/>
      <c r="BW12" s="667"/>
      <c r="BX12" s="667"/>
      <c r="BY12" s="667"/>
      <c r="BZ12" s="667"/>
      <c r="CA12" s="667"/>
      <c r="CB12" s="667"/>
      <c r="CC12" s="667"/>
      <c r="CD12" s="667"/>
      <c r="CE12" s="667"/>
      <c r="CF12" s="667"/>
      <c r="CG12" s="667"/>
      <c r="CH12" s="667"/>
      <c r="CI12" s="667"/>
      <c r="CJ12" s="667"/>
      <c r="CK12" s="667"/>
      <c r="CL12" s="667"/>
      <c r="CM12" s="667"/>
      <c r="CN12" s="667"/>
      <c r="CO12" s="667"/>
      <c r="CP12" s="667"/>
      <c r="CQ12" s="667"/>
      <c r="CR12" s="667"/>
      <c r="CS12" s="667"/>
      <c r="CT12" s="667"/>
      <c r="CU12" s="667"/>
      <c r="CV12" s="667"/>
      <c r="CW12" s="667"/>
      <c r="CX12" s="667"/>
      <c r="CY12" s="667"/>
      <c r="CZ12" s="667"/>
      <c r="DA12" s="667"/>
      <c r="DB12" s="667"/>
      <c r="DC12" s="669"/>
      <c r="DD12" s="669"/>
      <c r="DE12" s="669"/>
      <c r="DF12" s="669"/>
      <c r="DG12" s="669"/>
      <c r="DH12" s="669"/>
      <c r="DI12" s="666"/>
      <c r="DJ12" s="666"/>
      <c r="DK12" s="669"/>
      <c r="DL12" s="669"/>
      <c r="DM12" s="662"/>
      <c r="DN12" s="662"/>
      <c r="DO12" s="662"/>
      <c r="DP12" s="662"/>
      <c r="DQ12" s="662"/>
      <c r="DR12" s="662"/>
      <c r="DS12" s="662"/>
      <c r="DT12" s="662"/>
      <c r="DU12" s="662"/>
      <c r="DV12" s="662"/>
      <c r="DW12" s="662"/>
      <c r="DX12" s="662"/>
      <c r="DY12" s="662"/>
      <c r="DZ12" s="662"/>
      <c r="EA12" s="662"/>
      <c r="EB12" s="662"/>
      <c r="EC12" s="662"/>
      <c r="ED12" s="662"/>
      <c r="EE12" s="662"/>
      <c r="EF12" s="662"/>
    </row>
    <row r="13" spans="1:136" ht="27" customHeight="1">
      <c r="A13" s="666"/>
      <c r="B13" s="666"/>
      <c r="C13" s="72"/>
      <c r="D13" s="665"/>
      <c r="E13" s="667"/>
      <c r="F13" s="667"/>
      <c r="G13" s="667"/>
      <c r="H13" s="667"/>
      <c r="I13" s="667" t="s">
        <v>801</v>
      </c>
      <c r="J13" s="667"/>
      <c r="K13" s="667"/>
      <c r="L13" s="667"/>
      <c r="M13" s="670"/>
      <c r="N13" s="670"/>
      <c r="O13" s="670"/>
      <c r="P13" s="670"/>
      <c r="Q13" s="670"/>
      <c r="R13" s="667"/>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7"/>
      <c r="AZ13" s="667"/>
      <c r="BA13" s="667"/>
      <c r="BB13" s="667"/>
      <c r="BC13" s="667"/>
      <c r="BD13" s="667"/>
      <c r="BE13" s="667"/>
      <c r="BF13" s="667"/>
      <c r="BG13" s="667"/>
      <c r="BH13" s="667"/>
      <c r="BI13" s="667"/>
      <c r="BJ13" s="667"/>
      <c r="BK13" s="667"/>
      <c r="BL13" s="667"/>
      <c r="BM13" s="667"/>
      <c r="BN13" s="667"/>
      <c r="BO13" s="667"/>
      <c r="BP13" s="667"/>
      <c r="BQ13" s="667"/>
      <c r="BR13" s="667"/>
      <c r="BS13" s="667"/>
      <c r="BT13" s="667"/>
      <c r="BU13" s="667"/>
      <c r="BV13" s="667"/>
      <c r="BW13" s="667"/>
      <c r="BX13" s="667"/>
      <c r="BY13" s="667"/>
      <c r="BZ13" s="667"/>
      <c r="CA13" s="667"/>
      <c r="CB13" s="667"/>
      <c r="CC13" s="667"/>
      <c r="CD13" s="667"/>
      <c r="CE13" s="667"/>
      <c r="CF13" s="667"/>
      <c r="CG13" s="667"/>
      <c r="CH13" s="667"/>
      <c r="CI13" s="667"/>
      <c r="CJ13" s="667"/>
      <c r="CK13" s="667"/>
      <c r="CL13" s="667"/>
      <c r="CM13" s="667"/>
      <c r="CN13" s="667"/>
      <c r="CO13" s="667"/>
      <c r="CP13" s="667"/>
      <c r="CQ13" s="667"/>
      <c r="CR13" s="667"/>
      <c r="CS13" s="667"/>
      <c r="CT13" s="667"/>
      <c r="CU13" s="667"/>
      <c r="CV13" s="667"/>
      <c r="CW13" s="667"/>
      <c r="CX13" s="667"/>
      <c r="CY13" s="667"/>
      <c r="CZ13" s="667"/>
      <c r="DA13" s="667"/>
      <c r="DB13" s="667"/>
      <c r="DC13" s="669"/>
      <c r="DD13" s="669"/>
      <c r="DE13" s="669"/>
      <c r="DF13" s="669"/>
      <c r="DG13" s="669"/>
      <c r="DH13" s="669"/>
      <c r="DI13" s="666"/>
      <c r="DJ13" s="666"/>
      <c r="DK13" s="669"/>
      <c r="DL13" s="669"/>
      <c r="DM13" s="662"/>
      <c r="DN13" s="662"/>
      <c r="DO13" s="662"/>
      <c r="DP13" s="662"/>
      <c r="DQ13" s="662"/>
      <c r="DR13" s="662"/>
      <c r="DS13" s="662"/>
      <c r="DT13" s="662"/>
      <c r="DU13" s="662"/>
      <c r="DV13" s="662"/>
      <c r="DW13" s="662"/>
      <c r="DX13" s="662"/>
      <c r="DY13" s="662"/>
      <c r="DZ13" s="662"/>
      <c r="EA13" s="662"/>
      <c r="EB13" s="662"/>
      <c r="EC13" s="662"/>
      <c r="ED13" s="662"/>
      <c r="EE13" s="662"/>
      <c r="EF13" s="662"/>
    </row>
    <row r="14" spans="1:136" ht="27" customHeight="1">
      <c r="A14" s="666"/>
      <c r="B14" s="666"/>
      <c r="C14" s="72"/>
      <c r="D14" s="665"/>
      <c r="E14" s="667"/>
      <c r="F14" s="667" t="s">
        <v>808</v>
      </c>
      <c r="G14" s="667"/>
      <c r="H14" s="667"/>
      <c r="I14" s="667"/>
      <c r="J14" s="667"/>
      <c r="K14" s="667"/>
      <c r="L14" s="667"/>
      <c r="M14" s="670"/>
      <c r="N14" s="670"/>
      <c r="O14" s="670"/>
      <c r="P14" s="670"/>
      <c r="Q14" s="670"/>
      <c r="R14" s="667"/>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68"/>
      <c r="AX14" s="668"/>
      <c r="AY14" s="667"/>
      <c r="AZ14" s="667"/>
      <c r="BA14" s="667"/>
      <c r="BB14" s="667"/>
      <c r="BC14" s="667"/>
      <c r="BD14" s="667"/>
      <c r="BE14" s="667"/>
      <c r="BF14" s="667"/>
      <c r="BG14" s="667"/>
      <c r="BH14" s="667"/>
      <c r="BI14" s="667"/>
      <c r="BJ14" s="667"/>
      <c r="BK14" s="667"/>
      <c r="BL14" s="667"/>
      <c r="BM14" s="667"/>
      <c r="BN14" s="667"/>
      <c r="BO14" s="667"/>
      <c r="BP14" s="667"/>
      <c r="BQ14" s="667"/>
      <c r="BR14" s="667"/>
      <c r="BS14" s="667"/>
      <c r="BT14" s="667"/>
      <c r="BU14" s="667"/>
      <c r="BV14" s="667"/>
      <c r="BW14" s="667"/>
      <c r="BX14" s="667"/>
      <c r="BY14" s="667"/>
      <c r="BZ14" s="667"/>
      <c r="CA14" s="667"/>
      <c r="CB14" s="667"/>
      <c r="CC14" s="667"/>
      <c r="CD14" s="667"/>
      <c r="CE14" s="667"/>
      <c r="CF14" s="667"/>
      <c r="CG14" s="667"/>
      <c r="CH14" s="667"/>
      <c r="CI14" s="667"/>
      <c r="CJ14" s="667"/>
      <c r="CK14" s="667"/>
      <c r="CL14" s="667"/>
      <c r="CM14" s="667"/>
      <c r="CN14" s="667"/>
      <c r="CO14" s="667"/>
      <c r="CP14" s="667"/>
      <c r="CQ14" s="667"/>
      <c r="CR14" s="667"/>
      <c r="CS14" s="667"/>
      <c r="CT14" s="667"/>
      <c r="CU14" s="667"/>
      <c r="CV14" s="667"/>
      <c r="CW14" s="667"/>
      <c r="CX14" s="667"/>
      <c r="CY14" s="667"/>
      <c r="CZ14" s="667"/>
      <c r="DA14" s="667"/>
      <c r="DB14" s="667"/>
      <c r="DC14" s="669"/>
      <c r="DD14" s="669"/>
      <c r="DE14" s="669"/>
      <c r="DF14" s="669"/>
      <c r="DG14" s="669"/>
      <c r="DH14" s="669"/>
      <c r="DI14" s="666"/>
      <c r="DJ14" s="666"/>
      <c r="DK14" s="669"/>
      <c r="DL14" s="669"/>
      <c r="DM14" s="662"/>
      <c r="DN14" s="662"/>
      <c r="DO14" s="662"/>
      <c r="DP14" s="662"/>
      <c r="DQ14" s="662"/>
      <c r="DR14" s="662"/>
      <c r="DS14" s="662"/>
      <c r="DT14" s="662"/>
      <c r="DU14" s="662"/>
      <c r="DV14" s="662"/>
      <c r="DW14" s="662"/>
      <c r="DX14" s="662"/>
      <c r="DY14" s="662"/>
      <c r="DZ14" s="662"/>
      <c r="EA14" s="662"/>
      <c r="EB14" s="662"/>
      <c r="EC14" s="662"/>
      <c r="ED14" s="662"/>
      <c r="EE14" s="662"/>
      <c r="EF14" s="662"/>
    </row>
    <row r="15" spans="1:136" ht="27" customHeight="1">
      <c r="A15" s="666"/>
      <c r="B15" s="666"/>
      <c r="C15" s="72"/>
      <c r="D15" s="665"/>
      <c r="E15" s="667"/>
      <c r="F15" s="72"/>
      <c r="G15" s="667" t="s">
        <v>802</v>
      </c>
      <c r="H15" s="667"/>
      <c r="I15" s="667"/>
      <c r="J15" s="667"/>
      <c r="K15" s="667"/>
      <c r="L15" s="667"/>
      <c r="M15" s="670"/>
      <c r="N15" s="670"/>
      <c r="O15" s="670"/>
      <c r="P15" s="670"/>
      <c r="Q15" s="670"/>
      <c r="R15" s="667"/>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7"/>
      <c r="AZ15" s="667"/>
      <c r="BA15" s="667"/>
      <c r="BB15" s="667"/>
      <c r="BC15" s="667"/>
      <c r="BD15" s="667"/>
      <c r="BE15" s="667"/>
      <c r="BF15" s="667"/>
      <c r="BG15" s="667"/>
      <c r="BH15" s="667"/>
      <c r="BI15" s="667"/>
      <c r="BJ15" s="667"/>
      <c r="BK15" s="667"/>
      <c r="BL15" s="667"/>
      <c r="BM15" s="667"/>
      <c r="BN15" s="667"/>
      <c r="BO15" s="667"/>
      <c r="BP15" s="667"/>
      <c r="BQ15" s="667"/>
      <c r="BR15" s="667"/>
      <c r="BS15" s="667"/>
      <c r="BT15" s="667"/>
      <c r="BU15" s="667"/>
      <c r="BV15" s="667"/>
      <c r="BW15" s="667"/>
      <c r="BX15" s="667"/>
      <c r="BY15" s="667"/>
      <c r="BZ15" s="667"/>
      <c r="CA15" s="667"/>
      <c r="CB15" s="667"/>
      <c r="CC15" s="667"/>
      <c r="CD15" s="667"/>
      <c r="CE15" s="667"/>
      <c r="CF15" s="667"/>
      <c r="CG15" s="667"/>
      <c r="CH15" s="667"/>
      <c r="CI15" s="667"/>
      <c r="CJ15" s="667"/>
      <c r="CK15" s="667"/>
      <c r="CL15" s="667"/>
      <c r="CM15" s="667"/>
      <c r="CN15" s="667"/>
      <c r="CO15" s="667"/>
      <c r="CP15" s="667"/>
      <c r="CQ15" s="667"/>
      <c r="CR15" s="667"/>
      <c r="CS15" s="667"/>
      <c r="CT15" s="667"/>
      <c r="CU15" s="667"/>
      <c r="CV15" s="667"/>
      <c r="CW15" s="667"/>
      <c r="CX15" s="667"/>
      <c r="CY15" s="667"/>
      <c r="CZ15" s="667"/>
      <c r="DA15" s="667"/>
      <c r="DB15" s="667"/>
      <c r="DC15" s="669"/>
      <c r="DD15" s="669"/>
      <c r="DE15" s="669"/>
      <c r="DF15" s="669"/>
      <c r="DG15" s="669"/>
      <c r="DH15" s="669"/>
      <c r="DI15" s="666"/>
      <c r="DJ15" s="666"/>
      <c r="DK15" s="669"/>
      <c r="DL15" s="669"/>
      <c r="DM15" s="662"/>
      <c r="DN15" s="662"/>
      <c r="DO15" s="662"/>
      <c r="DP15" s="662"/>
      <c r="DQ15" s="662"/>
      <c r="DR15" s="662"/>
      <c r="DS15" s="662"/>
      <c r="DT15" s="662"/>
      <c r="DU15" s="662"/>
      <c r="DV15" s="662"/>
      <c r="DW15" s="662"/>
      <c r="DX15" s="662"/>
      <c r="DY15" s="662"/>
      <c r="DZ15" s="662"/>
      <c r="EA15" s="662"/>
      <c r="EB15" s="662"/>
      <c r="EC15" s="662"/>
      <c r="ED15" s="662"/>
      <c r="EE15" s="662"/>
      <c r="EF15" s="662"/>
    </row>
    <row r="16" spans="1:136" ht="13.15" customHeight="1">
      <c r="A16" s="666"/>
      <c r="B16" s="666"/>
      <c r="C16" s="72"/>
      <c r="D16" s="665"/>
      <c r="E16" s="667"/>
      <c r="F16" s="667"/>
      <c r="G16" s="667"/>
      <c r="H16" s="667"/>
      <c r="I16" s="668"/>
      <c r="J16" s="668"/>
      <c r="K16" s="668"/>
      <c r="L16" s="668"/>
      <c r="M16" s="668"/>
      <c r="N16" s="668"/>
      <c r="O16" s="668"/>
      <c r="P16" s="668"/>
      <c r="Q16" s="668"/>
      <c r="R16" s="668"/>
      <c r="S16" s="668"/>
      <c r="T16" s="668"/>
      <c r="U16" s="668"/>
      <c r="V16" s="668"/>
      <c r="W16" s="668"/>
      <c r="X16" s="668"/>
      <c r="Y16" s="671"/>
      <c r="Z16" s="671"/>
      <c r="AA16" s="671"/>
      <c r="AB16" s="671"/>
      <c r="AC16" s="671"/>
      <c r="AD16" s="671"/>
      <c r="AE16" s="671"/>
      <c r="AF16" s="671"/>
      <c r="AG16" s="671"/>
      <c r="AH16" s="668"/>
      <c r="AI16" s="672"/>
      <c r="AJ16" s="669"/>
      <c r="AK16" s="668"/>
      <c r="AL16" s="668"/>
      <c r="AM16" s="668"/>
      <c r="AN16" s="668"/>
      <c r="AO16" s="668"/>
      <c r="AP16" s="668"/>
      <c r="AQ16" s="668"/>
      <c r="AR16" s="668"/>
      <c r="AS16" s="668"/>
      <c r="AT16" s="668"/>
      <c r="AU16" s="667"/>
      <c r="AV16" s="667"/>
      <c r="AW16" s="667"/>
      <c r="AX16" s="667"/>
      <c r="AY16" s="667"/>
      <c r="AZ16" s="667"/>
      <c r="BA16" s="667"/>
      <c r="BB16" s="667"/>
      <c r="BC16" s="667"/>
      <c r="BD16" s="667"/>
      <c r="BE16" s="667"/>
      <c r="BF16" s="667"/>
      <c r="BG16" s="667"/>
      <c r="BH16" s="667"/>
      <c r="BI16" s="667"/>
      <c r="BJ16" s="667"/>
      <c r="BK16" s="667"/>
      <c r="BL16" s="667"/>
      <c r="BM16" s="667"/>
      <c r="BN16" s="667"/>
      <c r="BO16" s="667"/>
      <c r="BP16" s="667"/>
      <c r="BQ16" s="667"/>
      <c r="BR16" s="667"/>
      <c r="BS16" s="667"/>
      <c r="BT16" s="667"/>
      <c r="BU16" s="667"/>
      <c r="BV16" s="667"/>
      <c r="BW16" s="667"/>
      <c r="BX16" s="667"/>
      <c r="BY16" s="667"/>
      <c r="BZ16" s="667"/>
      <c r="CA16" s="667"/>
      <c r="CB16" s="667"/>
      <c r="CC16" s="667"/>
      <c r="CD16" s="667"/>
      <c r="CE16" s="667"/>
      <c r="CF16" s="667"/>
      <c r="CG16" s="667"/>
      <c r="CH16" s="667"/>
      <c r="CI16" s="667"/>
      <c r="CJ16" s="667"/>
      <c r="CK16" s="667"/>
      <c r="CL16" s="667"/>
      <c r="CM16" s="667"/>
      <c r="CN16" s="667"/>
      <c r="CO16" s="667"/>
      <c r="CP16" s="667"/>
      <c r="CQ16" s="667"/>
      <c r="CR16" s="667"/>
      <c r="CS16" s="667"/>
      <c r="CT16" s="667"/>
      <c r="CU16" s="667"/>
      <c r="CV16" s="667"/>
      <c r="CW16" s="667"/>
      <c r="CX16" s="667"/>
      <c r="CY16" s="669"/>
      <c r="CZ16" s="669"/>
      <c r="DA16" s="669"/>
      <c r="DB16" s="669"/>
      <c r="DC16" s="669"/>
      <c r="DD16" s="669"/>
      <c r="DE16" s="669"/>
      <c r="DF16" s="669"/>
      <c r="DG16" s="669"/>
      <c r="DH16" s="669"/>
      <c r="DI16" s="666"/>
      <c r="DJ16" s="666"/>
      <c r="DK16" s="669"/>
      <c r="DL16" s="669"/>
      <c r="DM16" s="662"/>
      <c r="DN16" s="662"/>
      <c r="DO16" s="662"/>
      <c r="DP16" s="662"/>
      <c r="DQ16" s="662"/>
      <c r="DR16" s="662"/>
      <c r="DS16" s="662"/>
      <c r="DT16" s="662"/>
      <c r="DU16" s="662"/>
      <c r="DV16" s="662"/>
      <c r="DW16" s="662"/>
      <c r="DX16" s="662"/>
      <c r="DY16" s="662"/>
      <c r="DZ16" s="662"/>
      <c r="EA16" s="662"/>
      <c r="EB16" s="662"/>
      <c r="EC16" s="662"/>
      <c r="ED16" s="662"/>
      <c r="EE16" s="662"/>
      <c r="EF16" s="662"/>
    </row>
    <row r="17" spans="1:136" ht="27" customHeight="1">
      <c r="A17" s="666"/>
      <c r="B17" s="666"/>
      <c r="C17" s="72"/>
      <c r="D17" s="665"/>
      <c r="E17" s="673" t="s">
        <v>803</v>
      </c>
      <c r="F17" s="667"/>
      <c r="G17" s="667"/>
      <c r="H17" s="667"/>
      <c r="I17" s="667"/>
      <c r="J17" s="667"/>
      <c r="K17" s="667"/>
      <c r="L17" s="667"/>
      <c r="M17" s="674"/>
      <c r="N17" s="674"/>
      <c r="O17" s="674"/>
      <c r="P17" s="674"/>
      <c r="Q17" s="674"/>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7"/>
      <c r="AZ17" s="667"/>
      <c r="BA17" s="667"/>
      <c r="BB17" s="667"/>
      <c r="BC17" s="667"/>
      <c r="BD17" s="667"/>
      <c r="BE17" s="667"/>
      <c r="BF17" s="667"/>
      <c r="BG17" s="667"/>
      <c r="BH17" s="667"/>
      <c r="BI17" s="667"/>
      <c r="BJ17" s="667"/>
      <c r="BK17" s="667"/>
      <c r="BL17" s="667"/>
      <c r="BM17" s="667"/>
      <c r="BN17" s="667"/>
      <c r="BO17" s="667"/>
      <c r="BP17" s="667"/>
      <c r="BQ17" s="667"/>
      <c r="BR17" s="667"/>
      <c r="BS17" s="667"/>
      <c r="BT17" s="667"/>
      <c r="BU17" s="667"/>
      <c r="BV17" s="667"/>
      <c r="BW17" s="667"/>
      <c r="BX17" s="667"/>
      <c r="BY17" s="667"/>
      <c r="BZ17" s="667"/>
      <c r="CA17" s="667"/>
      <c r="CB17" s="667"/>
      <c r="CC17" s="667"/>
      <c r="CD17" s="667"/>
      <c r="CE17" s="667"/>
      <c r="CF17" s="667"/>
      <c r="CG17" s="667"/>
      <c r="CH17" s="667"/>
      <c r="CI17" s="667"/>
      <c r="CJ17" s="667"/>
      <c r="CK17" s="667"/>
      <c r="CL17" s="667"/>
      <c r="CM17" s="667"/>
      <c r="CN17" s="667"/>
      <c r="CO17" s="667"/>
      <c r="CP17" s="667"/>
      <c r="CQ17" s="667"/>
      <c r="CR17" s="667"/>
      <c r="CS17" s="667"/>
      <c r="CT17" s="667"/>
      <c r="CU17" s="667"/>
      <c r="CV17" s="667"/>
      <c r="CW17" s="667"/>
      <c r="CX17" s="667"/>
      <c r="CY17" s="667"/>
      <c r="CZ17" s="667"/>
      <c r="DA17" s="667"/>
      <c r="DB17" s="667"/>
      <c r="DC17" s="669"/>
      <c r="DD17" s="669"/>
      <c r="DE17" s="669"/>
      <c r="DF17" s="669"/>
      <c r="DG17" s="669"/>
      <c r="DH17" s="669"/>
      <c r="DI17" s="666"/>
      <c r="DJ17" s="666"/>
      <c r="DK17" s="669"/>
      <c r="DL17" s="669"/>
      <c r="DM17" s="662"/>
      <c r="DN17" s="662"/>
      <c r="DO17" s="662"/>
      <c r="DP17" s="662"/>
      <c r="DQ17" s="662"/>
      <c r="DR17" s="662"/>
      <c r="DS17" s="662"/>
      <c r="DT17" s="662"/>
      <c r="DU17" s="662"/>
      <c r="DV17" s="662"/>
      <c r="DW17" s="662"/>
      <c r="DX17" s="662"/>
      <c r="DY17" s="662"/>
      <c r="DZ17" s="662"/>
      <c r="EA17" s="662"/>
      <c r="EB17" s="662"/>
      <c r="EC17" s="662"/>
      <c r="ED17" s="662"/>
      <c r="EE17" s="662"/>
      <c r="EF17" s="662"/>
    </row>
    <row r="18" spans="1:136" ht="27" customHeight="1">
      <c r="A18" s="666"/>
      <c r="B18" s="666"/>
      <c r="C18" s="72"/>
      <c r="D18" s="665"/>
      <c r="E18" s="667" t="s">
        <v>804</v>
      </c>
      <c r="F18" s="667"/>
      <c r="G18" s="667"/>
      <c r="H18" s="667"/>
      <c r="I18" s="667"/>
      <c r="J18" s="667"/>
      <c r="K18" s="667"/>
      <c r="L18" s="667"/>
      <c r="M18" s="674"/>
      <c r="N18" s="674"/>
      <c r="O18" s="674"/>
      <c r="P18" s="674"/>
      <c r="Q18" s="674"/>
      <c r="R18" s="667"/>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7"/>
      <c r="AZ18" s="667"/>
      <c r="BA18" s="667"/>
      <c r="BB18" s="667"/>
      <c r="BC18" s="667"/>
      <c r="BD18" s="667"/>
      <c r="BE18" s="667"/>
      <c r="BF18" s="667"/>
      <c r="BG18" s="667"/>
      <c r="BH18" s="667"/>
      <c r="BI18" s="667"/>
      <c r="BJ18" s="667"/>
      <c r="BK18" s="667"/>
      <c r="BL18" s="667"/>
      <c r="BM18" s="667"/>
      <c r="BN18" s="667"/>
      <c r="BO18" s="667"/>
      <c r="BP18" s="667"/>
      <c r="BQ18" s="667"/>
      <c r="BR18" s="667"/>
      <c r="BS18" s="667"/>
      <c r="BT18" s="667"/>
      <c r="BU18" s="667"/>
      <c r="BV18" s="667"/>
      <c r="BW18" s="667"/>
      <c r="BX18" s="667"/>
      <c r="BY18" s="667"/>
      <c r="BZ18" s="667"/>
      <c r="CA18" s="667"/>
      <c r="CB18" s="667"/>
      <c r="CC18" s="667"/>
      <c r="CD18" s="667"/>
      <c r="CE18" s="667"/>
      <c r="CF18" s="667"/>
      <c r="CG18" s="667"/>
      <c r="CH18" s="667"/>
      <c r="CI18" s="667"/>
      <c r="CJ18" s="667"/>
      <c r="CK18" s="667"/>
      <c r="CL18" s="667"/>
      <c r="CM18" s="667"/>
      <c r="CN18" s="667"/>
      <c r="CO18" s="667"/>
      <c r="CP18" s="667"/>
      <c r="CQ18" s="667"/>
      <c r="CR18" s="667"/>
      <c r="CS18" s="667"/>
      <c r="CT18" s="667"/>
      <c r="CU18" s="667"/>
      <c r="CV18" s="667"/>
      <c r="CW18" s="667"/>
      <c r="CX18" s="667"/>
      <c r="CY18" s="667"/>
      <c r="CZ18" s="667"/>
      <c r="DA18" s="667"/>
      <c r="DB18" s="667"/>
      <c r="DC18" s="669"/>
      <c r="DD18" s="669"/>
      <c r="DE18" s="669"/>
      <c r="DF18" s="669"/>
      <c r="DG18" s="669"/>
      <c r="DH18" s="669"/>
      <c r="DI18" s="666"/>
      <c r="DJ18" s="666"/>
      <c r="DK18" s="669"/>
      <c r="DL18" s="669"/>
      <c r="DM18" s="662"/>
      <c r="DN18" s="662"/>
      <c r="DO18" s="662"/>
      <c r="DP18" s="662"/>
      <c r="DQ18" s="662"/>
      <c r="DR18" s="662"/>
      <c r="DS18" s="662"/>
      <c r="DT18" s="662"/>
      <c r="DU18" s="662"/>
      <c r="DV18" s="662"/>
      <c r="DW18" s="662"/>
      <c r="DX18" s="662"/>
      <c r="DY18" s="662"/>
      <c r="DZ18" s="662"/>
      <c r="EA18" s="662"/>
      <c r="EB18" s="662"/>
      <c r="EC18" s="662"/>
      <c r="ED18" s="662"/>
      <c r="EE18" s="662"/>
      <c r="EF18" s="662"/>
    </row>
    <row r="19" spans="1:136" ht="17.100000000000001" customHeight="1">
      <c r="A19" s="72"/>
      <c r="B19" s="72"/>
      <c r="C19" s="72"/>
      <c r="D19" s="73"/>
      <c r="E19" s="75"/>
      <c r="F19" s="660"/>
      <c r="G19" s="660"/>
      <c r="H19" s="660"/>
      <c r="I19" s="660"/>
      <c r="J19" s="661"/>
      <c r="K19" s="661"/>
      <c r="L19" s="661"/>
      <c r="M19" s="661"/>
      <c r="N19" s="661"/>
      <c r="O19" s="661"/>
      <c r="P19" s="661"/>
      <c r="Q19" s="661"/>
      <c r="R19" s="661"/>
      <c r="S19" s="661"/>
      <c r="T19" s="661"/>
      <c r="U19" s="661"/>
      <c r="V19" s="661"/>
      <c r="W19" s="661"/>
      <c r="X19" s="661"/>
      <c r="Y19" s="661"/>
      <c r="Z19" s="663"/>
      <c r="AA19" s="663"/>
      <c r="AB19" s="663"/>
      <c r="AC19" s="663"/>
      <c r="AD19" s="663"/>
      <c r="AE19" s="663"/>
      <c r="AF19" s="663"/>
      <c r="AG19" s="663"/>
      <c r="AH19" s="663"/>
      <c r="AI19" s="661"/>
      <c r="AJ19" s="664"/>
      <c r="AK19" s="662"/>
      <c r="AL19" s="661"/>
      <c r="AM19" s="661"/>
      <c r="AN19" s="661"/>
      <c r="AO19" s="661"/>
      <c r="AP19" s="661"/>
      <c r="AQ19" s="661"/>
      <c r="AR19" s="661"/>
      <c r="AS19" s="661"/>
      <c r="AT19" s="661"/>
      <c r="AU19" s="661"/>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c r="BW19" s="660"/>
      <c r="BX19" s="660"/>
      <c r="BY19" s="660"/>
      <c r="BZ19" s="660"/>
      <c r="CA19" s="660"/>
      <c r="CB19" s="660"/>
      <c r="CC19" s="660"/>
      <c r="CD19" s="660"/>
      <c r="CE19" s="660"/>
      <c r="CF19" s="660"/>
      <c r="CG19" s="660"/>
      <c r="CH19" s="660"/>
      <c r="CI19" s="660"/>
      <c r="CJ19" s="660"/>
      <c r="CK19" s="660"/>
      <c r="CL19" s="660"/>
      <c r="CM19" s="660"/>
      <c r="CN19" s="660"/>
      <c r="CO19" s="660"/>
      <c r="CP19" s="660"/>
      <c r="CQ19" s="660"/>
      <c r="CR19" s="660"/>
      <c r="CS19" s="660"/>
      <c r="CT19" s="660"/>
      <c r="CU19" s="660"/>
      <c r="CV19" s="660"/>
      <c r="CW19" s="660"/>
      <c r="CX19" s="660"/>
      <c r="CY19" s="660"/>
      <c r="CZ19" s="662"/>
      <c r="DA19" s="662"/>
      <c r="DB19" s="662"/>
      <c r="DC19" s="662"/>
      <c r="DD19" s="662"/>
      <c r="DE19" s="662"/>
      <c r="DF19" s="662"/>
      <c r="DG19" s="662"/>
      <c r="DH19" s="662"/>
      <c r="DI19" s="662"/>
      <c r="DJ19" s="662"/>
      <c r="DK19" s="662"/>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8"/>
      <c r="E23" s="75"/>
      <c r="F23" s="75"/>
      <c r="G23" s="75"/>
      <c r="H23" s="75"/>
      <c r="I23" s="75"/>
      <c r="J23" s="75"/>
      <c r="K23" s="75"/>
      <c r="L23" s="290"/>
      <c r="M23" s="290"/>
      <c r="N23" s="290"/>
      <c r="O23" s="290"/>
      <c r="P23" s="290"/>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90"/>
      <c r="M24" s="290"/>
      <c r="N24" s="290"/>
      <c r="O24" s="290"/>
      <c r="P24" s="290"/>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344</v>
      </c>
      <c r="G25" s="1493"/>
      <c r="H25" s="1493"/>
      <c r="I25" s="1493" t="s">
        <v>345</v>
      </c>
      <c r="J25" s="1493"/>
      <c r="K25" s="1493"/>
      <c r="L25" s="79"/>
      <c r="AA25" s="80"/>
      <c r="AB25" s="80"/>
      <c r="AC25" s="1495" t="s">
        <v>346</v>
      </c>
      <c r="AD25" s="1495"/>
      <c r="AE25" s="1495"/>
      <c r="AF25" s="1495"/>
      <c r="AG25" s="1495"/>
      <c r="AH25" s="1495"/>
      <c r="AI25" s="1495"/>
      <c r="AJ25" s="1495"/>
      <c r="AK25" s="1495"/>
      <c r="AL25" s="1495"/>
      <c r="AM25" s="1495"/>
      <c r="AN25" s="1495"/>
      <c r="AO25" s="80"/>
      <c r="AP25" s="80"/>
      <c r="AQ25" s="1495" t="s">
        <v>347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348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349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350</v>
      </c>
      <c r="D32" s="1556"/>
      <c r="E32" s="1557"/>
      <c r="F32" s="1561" t="s">
        <v>351</v>
      </c>
      <c r="G32" s="1562"/>
      <c r="H32" s="1562"/>
      <c r="I32" s="1562"/>
      <c r="J32" s="1562"/>
      <c r="K32" s="1562"/>
      <c r="L32" s="1563"/>
      <c r="M32" s="1567" t="s">
        <v>352</v>
      </c>
      <c r="N32" s="1567"/>
      <c r="O32" s="1567"/>
      <c r="P32" s="1569" t="s">
        <v>353</v>
      </c>
      <c r="Q32" s="1569"/>
      <c r="R32" s="1569"/>
      <c r="S32" s="1569"/>
      <c r="T32" s="1569"/>
      <c r="U32" s="1569"/>
      <c r="V32" s="1571" t="s">
        <v>354</v>
      </c>
      <c r="W32" s="1571"/>
      <c r="X32" s="1571"/>
      <c r="Y32" s="1571"/>
      <c r="Z32" s="1571"/>
      <c r="AA32" s="1571"/>
      <c r="AB32" s="1571"/>
      <c r="AC32" s="1571"/>
      <c r="AD32" s="1571"/>
      <c r="AE32" s="1571"/>
      <c r="AF32" s="1571"/>
      <c r="AG32" s="1571"/>
      <c r="AH32" s="1571"/>
      <c r="AI32" s="1571"/>
      <c r="AJ32" s="1571"/>
      <c r="AK32" s="1571"/>
      <c r="AL32" s="1571"/>
      <c r="AM32" s="1571"/>
      <c r="AN32" s="1571" t="s">
        <v>355</v>
      </c>
      <c r="AO32" s="1571"/>
      <c r="AP32" s="1571"/>
      <c r="AQ32" s="1571"/>
      <c r="AR32" s="1571"/>
      <c r="AS32" s="1571"/>
      <c r="AT32" s="1571"/>
      <c r="AU32" s="1571"/>
      <c r="AV32" s="1571"/>
      <c r="AW32" s="1571"/>
      <c r="AX32" s="1571"/>
      <c r="AY32" s="1573"/>
      <c r="AZ32" s="90"/>
      <c r="BD32" s="1522" t="s">
        <v>356</v>
      </c>
      <c r="BE32" s="1522"/>
      <c r="BF32" s="1522"/>
      <c r="BG32" s="1522"/>
      <c r="BH32" s="1522"/>
      <c r="BI32" s="1522" t="s">
        <v>357</v>
      </c>
      <c r="BJ32" s="1522"/>
      <c r="BK32" s="1522"/>
      <c r="BL32" s="1522"/>
      <c r="BM32" s="1522"/>
      <c r="BN32" s="1522"/>
      <c r="BO32" s="1523" t="s">
        <v>358</v>
      </c>
      <c r="BP32" s="1524"/>
      <c r="BQ32" s="1524"/>
      <c r="BR32" s="1524"/>
      <c r="BS32" s="1524"/>
      <c r="BT32" s="1524"/>
      <c r="BU32" s="1525"/>
      <c r="BV32" s="1529" t="s">
        <v>359</v>
      </c>
      <c r="BW32" s="1530"/>
      <c r="BX32" s="1530"/>
      <c r="BY32" s="1530"/>
      <c r="BZ32" s="1531"/>
      <c r="CG32" s="1535" t="s">
        <v>360</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361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823</v>
      </c>
      <c r="H41" s="1554"/>
      <c r="I41" s="1554"/>
      <c r="J41" s="1554"/>
      <c r="K41" s="1554"/>
      <c r="L41" s="1554"/>
      <c r="M41" s="1554"/>
      <c r="N41" s="1554"/>
      <c r="O41" s="1554"/>
      <c r="P41" s="1554"/>
      <c r="Q41" s="1554"/>
      <c r="R41" s="1554"/>
      <c r="S41" s="1554"/>
      <c r="T41" s="1554"/>
      <c r="U41" s="1554"/>
      <c r="V41" s="1554"/>
      <c r="W41" s="1554"/>
      <c r="X41" s="1554"/>
      <c r="Y41" s="1554"/>
      <c r="Z41" s="1554"/>
      <c r="AA41" s="1554"/>
      <c r="AN41" s="1621" t="s">
        <v>824</v>
      </c>
      <c r="AO41" s="1621"/>
      <c r="AP41" s="1621"/>
      <c r="AQ41" s="1621"/>
      <c r="AR41" s="1621"/>
      <c r="AS41" s="1621"/>
      <c r="AT41" s="1621"/>
      <c r="AU41" s="1621"/>
      <c r="AV41" s="1621"/>
      <c r="AW41" s="1621"/>
      <c r="AX41" s="1621"/>
      <c r="AY41" s="1621"/>
      <c r="AZ41" s="1621"/>
      <c r="BA41" s="1621"/>
      <c r="BB41" s="1621"/>
      <c r="BC41" s="1621"/>
      <c r="BD41" s="1621"/>
      <c r="BE41" s="1621"/>
      <c r="BF41" s="1621"/>
      <c r="BG41" s="1621"/>
      <c r="BH41" s="1621"/>
      <c r="BI41" s="1621"/>
      <c r="BJ41" s="1621"/>
      <c r="BK41" s="1621"/>
      <c r="BL41" s="1621"/>
      <c r="BS41" s="1554" t="s">
        <v>363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1"/>
      <c r="AO42" s="1621"/>
      <c r="AP42" s="1621"/>
      <c r="AQ42" s="1621"/>
      <c r="AR42" s="1621"/>
      <c r="AS42" s="1621"/>
      <c r="AT42" s="1621"/>
      <c r="AU42" s="1621"/>
      <c r="AV42" s="1621"/>
      <c r="AW42" s="1621"/>
      <c r="AX42" s="1621"/>
      <c r="AY42" s="1621"/>
      <c r="AZ42" s="1621"/>
      <c r="BA42" s="1621"/>
      <c r="BB42" s="1621"/>
      <c r="BC42" s="1621"/>
      <c r="BD42" s="1621"/>
      <c r="BE42" s="1621"/>
      <c r="BF42" s="1621"/>
      <c r="BG42" s="1621"/>
      <c r="BH42" s="1621"/>
      <c r="BI42" s="1621"/>
      <c r="BJ42" s="1621"/>
      <c r="BK42" s="1621"/>
      <c r="BL42" s="1621"/>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364</v>
      </c>
      <c r="H43" s="1605"/>
      <c r="I43" s="1606"/>
      <c r="J43" s="1607" t="s">
        <v>365</v>
      </c>
      <c r="K43" s="1607"/>
      <c r="L43" s="1607"/>
      <c r="M43" s="1561"/>
      <c r="N43" s="1562"/>
      <c r="O43" s="1562"/>
      <c r="P43" s="1610" t="s">
        <v>39</v>
      </c>
      <c r="Q43" s="1611"/>
      <c r="R43" s="1612"/>
      <c r="S43" s="1607" t="s">
        <v>365</v>
      </c>
      <c r="T43" s="1607"/>
      <c r="U43" s="1607"/>
      <c r="V43" s="1561"/>
      <c r="W43" s="1562"/>
      <c r="X43" s="1562"/>
      <c r="Y43" s="1610" t="s">
        <v>40</v>
      </c>
      <c r="Z43" s="1611"/>
      <c r="AA43" s="1612"/>
      <c r="AB43" s="1607" t="s">
        <v>365</v>
      </c>
      <c r="AC43" s="1607"/>
      <c r="AD43" s="1607"/>
      <c r="AE43" s="1561"/>
      <c r="AF43" s="1562"/>
      <c r="AG43" s="1562"/>
      <c r="AH43" s="1610" t="s">
        <v>366</v>
      </c>
      <c r="AI43" s="1611"/>
      <c r="AJ43" s="1612"/>
      <c r="AK43" s="1519"/>
      <c r="AL43" s="1622"/>
      <c r="AM43" s="99"/>
      <c r="AN43" s="1604" t="s">
        <v>364</v>
      </c>
      <c r="AO43" s="1605"/>
      <c r="AP43" s="1606"/>
      <c r="AQ43" s="1607" t="s">
        <v>365</v>
      </c>
      <c r="AR43" s="1607"/>
      <c r="AS43" s="1607"/>
      <c r="AT43" s="1561"/>
      <c r="AU43" s="1562"/>
      <c r="AV43" s="1562"/>
      <c r="AW43" s="1610" t="s">
        <v>39</v>
      </c>
      <c r="AX43" s="1611"/>
      <c r="AY43" s="1612"/>
      <c r="AZ43" s="1607" t="s">
        <v>365</v>
      </c>
      <c r="BA43" s="1607"/>
      <c r="BB43" s="1607"/>
      <c r="BC43" s="1561"/>
      <c r="BD43" s="1562"/>
      <c r="BE43" s="1562"/>
      <c r="BF43" s="1610" t="s">
        <v>40</v>
      </c>
      <c r="BG43" s="1611"/>
      <c r="BH43" s="1612"/>
      <c r="BI43" s="1607" t="s">
        <v>365</v>
      </c>
      <c r="BJ43" s="1607"/>
      <c r="BK43" s="1607"/>
      <c r="BL43" s="1561"/>
      <c r="BM43" s="1562"/>
      <c r="BN43" s="1562"/>
      <c r="BO43" s="1610" t="s">
        <v>366</v>
      </c>
      <c r="BP43" s="1611"/>
      <c r="BQ43" s="1612"/>
      <c r="BR43" s="1519"/>
      <c r="BS43" s="1622"/>
      <c r="BU43" s="1624"/>
      <c r="BV43" s="1624"/>
      <c r="BW43" s="1624"/>
      <c r="BX43" s="1519"/>
      <c r="BY43" s="1622"/>
    </row>
    <row r="44" spans="3:107" ht="8.25" customHeight="1">
      <c r="G44" s="1613"/>
      <c r="H44" s="1614"/>
      <c r="I44" s="1615"/>
      <c r="J44" s="1608"/>
      <c r="K44" s="1608"/>
      <c r="L44" s="1608"/>
      <c r="M44" s="1613"/>
      <c r="N44" s="1614"/>
      <c r="O44" s="1614"/>
      <c r="P44" s="1619"/>
      <c r="Q44" s="1614"/>
      <c r="R44" s="1615"/>
      <c r="S44" s="1608"/>
      <c r="T44" s="1608"/>
      <c r="U44" s="1608"/>
      <c r="V44" s="1613"/>
      <c r="W44" s="1614"/>
      <c r="X44" s="1614"/>
      <c r="Y44" s="1619"/>
      <c r="Z44" s="1614"/>
      <c r="AA44" s="1615"/>
      <c r="AB44" s="1608"/>
      <c r="AC44" s="1608"/>
      <c r="AD44" s="1608"/>
      <c r="AE44" s="1613"/>
      <c r="AF44" s="1614"/>
      <c r="AG44" s="1614"/>
      <c r="AH44" s="1619"/>
      <c r="AI44" s="1614"/>
      <c r="AJ44" s="1615"/>
      <c r="AK44" s="1623"/>
      <c r="AL44" s="1622"/>
      <c r="AM44" s="99"/>
      <c r="AN44" s="1613"/>
      <c r="AO44" s="1614"/>
      <c r="AP44" s="1615"/>
      <c r="AQ44" s="1608"/>
      <c r="AR44" s="1608"/>
      <c r="AS44" s="1608"/>
      <c r="AT44" s="1613"/>
      <c r="AU44" s="1614"/>
      <c r="AV44" s="1614"/>
      <c r="AW44" s="1619"/>
      <c r="AX44" s="1614"/>
      <c r="AY44" s="1615"/>
      <c r="AZ44" s="1608"/>
      <c r="BA44" s="1608"/>
      <c r="BB44" s="1608"/>
      <c r="BC44" s="1613"/>
      <c r="BD44" s="1614"/>
      <c r="BE44" s="1614"/>
      <c r="BF44" s="1619"/>
      <c r="BG44" s="1614"/>
      <c r="BH44" s="1615"/>
      <c r="BI44" s="1608"/>
      <c r="BJ44" s="1608"/>
      <c r="BK44" s="1608"/>
      <c r="BL44" s="1613"/>
      <c r="BM44" s="1614"/>
      <c r="BN44" s="1614"/>
      <c r="BO44" s="1619"/>
      <c r="BP44" s="1614"/>
      <c r="BQ44" s="1615"/>
      <c r="BR44" s="1623"/>
      <c r="BS44" s="1622"/>
      <c r="BU44" s="1624"/>
      <c r="BV44" s="1624"/>
      <c r="BW44" s="1624"/>
      <c r="BX44" s="1623"/>
      <c r="BY44" s="1622"/>
    </row>
    <row r="45" spans="3:107" ht="8.25" customHeight="1">
      <c r="G45" s="1616"/>
      <c r="H45" s="1617"/>
      <c r="I45" s="1618"/>
      <c r="J45" s="1609"/>
      <c r="K45" s="1609"/>
      <c r="L45" s="1609"/>
      <c r="M45" s="1616"/>
      <c r="N45" s="1617"/>
      <c r="O45" s="1617"/>
      <c r="P45" s="1620"/>
      <c r="Q45" s="1617"/>
      <c r="R45" s="1618"/>
      <c r="S45" s="1609"/>
      <c r="T45" s="1609"/>
      <c r="U45" s="1609"/>
      <c r="V45" s="1616"/>
      <c r="W45" s="1617"/>
      <c r="X45" s="1617"/>
      <c r="Y45" s="1620"/>
      <c r="Z45" s="1617"/>
      <c r="AA45" s="1618"/>
      <c r="AB45" s="1609"/>
      <c r="AC45" s="1609"/>
      <c r="AD45" s="1609"/>
      <c r="AE45" s="1616"/>
      <c r="AF45" s="1617"/>
      <c r="AG45" s="1617"/>
      <c r="AH45" s="1620"/>
      <c r="AI45" s="1617"/>
      <c r="AJ45" s="1618"/>
      <c r="AK45" s="1623"/>
      <c r="AL45" s="1622"/>
      <c r="AM45" s="99"/>
      <c r="AN45" s="1616"/>
      <c r="AO45" s="1617"/>
      <c r="AP45" s="1618"/>
      <c r="AQ45" s="1609"/>
      <c r="AR45" s="1609"/>
      <c r="AS45" s="1609"/>
      <c r="AT45" s="1616"/>
      <c r="AU45" s="1617"/>
      <c r="AV45" s="1617"/>
      <c r="AW45" s="1620"/>
      <c r="AX45" s="1617"/>
      <c r="AY45" s="1618"/>
      <c r="AZ45" s="1609"/>
      <c r="BA45" s="1609"/>
      <c r="BB45" s="1609"/>
      <c r="BC45" s="1616"/>
      <c r="BD45" s="1617"/>
      <c r="BE45" s="1617"/>
      <c r="BF45" s="1620"/>
      <c r="BG45" s="1617"/>
      <c r="BH45" s="1618"/>
      <c r="BI45" s="1609"/>
      <c r="BJ45" s="1609"/>
      <c r="BK45" s="1609"/>
      <c r="BL45" s="1616"/>
      <c r="BM45" s="1617"/>
      <c r="BN45" s="1617"/>
      <c r="BO45" s="1620"/>
      <c r="BP45" s="1617"/>
      <c r="BQ45" s="1618"/>
      <c r="BR45" s="1623"/>
      <c r="BS45" s="1622"/>
      <c r="BU45" s="1624"/>
      <c r="BV45" s="1624"/>
      <c r="BW45" s="1624"/>
      <c r="BX45" s="1623"/>
      <c r="BY45" s="1622"/>
    </row>
    <row r="46" spans="3:107" ht="8.25" customHeight="1" thickBot="1">
      <c r="G46" s="1554" t="s">
        <v>367</v>
      </c>
      <c r="H46" s="1514"/>
      <c r="I46" s="1514"/>
      <c r="J46" s="1514"/>
      <c r="K46" s="1514"/>
      <c r="L46" s="1514"/>
      <c r="M46" s="1514"/>
      <c r="N46" s="1514"/>
      <c r="O46" s="1514"/>
      <c r="P46" s="1514"/>
      <c r="Q46" s="1514"/>
      <c r="R46" s="1514"/>
      <c r="AB46" s="1554" t="s">
        <v>368</v>
      </c>
      <c r="AC46" s="1514"/>
      <c r="AD46" s="1514"/>
      <c r="AE46" s="1514"/>
      <c r="AF46" s="1514"/>
      <c r="AG46" s="1514"/>
      <c r="AH46" s="1514"/>
      <c r="AI46" s="1514"/>
      <c r="AJ46" s="1514"/>
      <c r="AK46" s="1514"/>
      <c r="AL46" s="1514"/>
      <c r="AM46" s="1514"/>
      <c r="AN46" s="1514"/>
      <c r="AO46" s="1514"/>
      <c r="AW46" s="806"/>
      <c r="AX46" s="806"/>
      <c r="AY46" s="806"/>
      <c r="AZ46" s="806"/>
      <c r="BA46" s="806"/>
      <c r="BB46" s="806"/>
      <c r="BC46" s="806"/>
      <c r="BD46" s="806"/>
      <c r="BE46" s="806"/>
      <c r="BF46" s="806"/>
      <c r="BG46" s="806"/>
      <c r="BH46" s="806"/>
      <c r="BI46" s="806"/>
      <c r="BJ46" s="806"/>
      <c r="BK46" s="806"/>
      <c r="BN46" s="1554" t="s">
        <v>369</v>
      </c>
      <c r="BO46" s="1554"/>
      <c r="BP46" s="1554"/>
      <c r="BQ46" s="1554"/>
      <c r="BR46" s="1554"/>
      <c r="BS46" s="1554"/>
      <c r="BT46" s="1554"/>
      <c r="BU46" s="1554" t="s">
        <v>370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2"/>
      <c r="AW47" s="806"/>
      <c r="AX47" s="806"/>
      <c r="AY47" s="806"/>
      <c r="AZ47" s="806"/>
      <c r="BA47" s="806"/>
      <c r="BB47" s="806"/>
      <c r="BC47" s="806"/>
      <c r="BD47" s="806"/>
      <c r="BE47" s="806"/>
      <c r="BF47" s="806"/>
      <c r="BG47" s="806"/>
      <c r="BH47" s="806"/>
      <c r="BI47" s="806"/>
      <c r="BJ47" s="806"/>
      <c r="BK47" s="806"/>
      <c r="BL47" s="812"/>
      <c r="BM47" s="812"/>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9" t="s">
        <v>96</v>
      </c>
      <c r="H48" s="1630"/>
      <c r="I48" s="1630"/>
      <c r="J48" s="1631" t="s">
        <v>97</v>
      </c>
      <c r="K48" s="1631"/>
      <c r="L48" s="1631"/>
      <c r="M48" s="1631" t="s">
        <v>98</v>
      </c>
      <c r="N48" s="1631"/>
      <c r="O48" s="1631"/>
      <c r="P48" s="1631" t="s">
        <v>99</v>
      </c>
      <c r="Q48" s="1631"/>
      <c r="R48" s="1631"/>
      <c r="S48" s="1631" t="s">
        <v>96</v>
      </c>
      <c r="T48" s="1631"/>
      <c r="U48" s="1631"/>
      <c r="V48" s="1630" t="s">
        <v>100</v>
      </c>
      <c r="W48" s="1630"/>
      <c r="X48" s="1632"/>
      <c r="Y48" s="1519"/>
      <c r="Z48" s="1622"/>
      <c r="AA48" s="99"/>
      <c r="AB48" s="1633" t="s">
        <v>371</v>
      </c>
      <c r="AC48" s="1611"/>
      <c r="AD48" s="1611"/>
      <c r="AE48" s="1625" t="s">
        <v>372</v>
      </c>
      <c r="AF48" s="1625"/>
      <c r="AG48" s="1625"/>
      <c r="AH48" s="1625" t="s">
        <v>373</v>
      </c>
      <c r="AI48" s="1625"/>
      <c r="AJ48" s="1625"/>
      <c r="AK48" s="1625" t="s">
        <v>374</v>
      </c>
      <c r="AL48" s="1625"/>
      <c r="AM48" s="1625"/>
      <c r="AN48" s="1625" t="s">
        <v>371</v>
      </c>
      <c r="AO48" s="1625"/>
      <c r="AP48" s="1625"/>
      <c r="AQ48" s="1611" t="s">
        <v>375</v>
      </c>
      <c r="AR48" s="1611"/>
      <c r="AS48" s="1612"/>
      <c r="AT48" s="1490"/>
      <c r="AU48" s="1628"/>
      <c r="AW48" s="811"/>
      <c r="AX48" s="811"/>
      <c r="AY48" s="811"/>
      <c r="AZ48" s="811"/>
      <c r="BA48" s="811"/>
      <c r="BB48" s="811"/>
      <c r="BC48" s="811"/>
      <c r="BD48" s="811"/>
      <c r="BE48" s="811"/>
      <c r="BF48" s="811"/>
      <c r="BG48" s="811"/>
      <c r="BH48" s="811"/>
      <c r="BI48" s="811"/>
      <c r="BJ48" s="811"/>
      <c r="BK48" s="811"/>
      <c r="BL48" s="812"/>
      <c r="BM48" s="812"/>
      <c r="BO48" s="1624"/>
      <c r="BP48" s="1624"/>
      <c r="BQ48" s="1624"/>
      <c r="BR48" s="1519"/>
      <c r="BS48" s="1622"/>
      <c r="BU48" s="1624"/>
      <c r="BV48" s="1624"/>
      <c r="BW48" s="1624"/>
      <c r="BX48" s="1519"/>
      <c r="BY48" s="1622"/>
    </row>
    <row r="49" spans="4:111" ht="8.25" customHeight="1">
      <c r="D49" s="113"/>
      <c r="G49" s="1641"/>
      <c r="H49" s="1642"/>
      <c r="I49" s="1642"/>
      <c r="J49" s="1642"/>
      <c r="K49" s="1642"/>
      <c r="L49" s="1642"/>
      <c r="M49" s="1642"/>
      <c r="N49" s="1642"/>
      <c r="O49" s="1642"/>
      <c r="P49" s="1642"/>
      <c r="Q49" s="1642"/>
      <c r="R49" s="1642"/>
      <c r="S49" s="1642"/>
      <c r="T49" s="1642"/>
      <c r="U49" s="1642"/>
      <c r="V49" s="1645"/>
      <c r="W49" s="1645"/>
      <c r="X49" s="1646"/>
      <c r="Y49" s="1623"/>
      <c r="Z49" s="1622"/>
      <c r="AA49" s="99"/>
      <c r="AB49" s="1649" t="s">
        <v>102</v>
      </c>
      <c r="AC49" s="1626"/>
      <c r="AD49" s="1626"/>
      <c r="AE49" s="1626" t="s">
        <v>102</v>
      </c>
      <c r="AF49" s="1626"/>
      <c r="AG49" s="1626"/>
      <c r="AH49" s="1626" t="s">
        <v>102</v>
      </c>
      <c r="AI49" s="1626"/>
      <c r="AJ49" s="1626"/>
      <c r="AK49" s="1626" t="s">
        <v>102</v>
      </c>
      <c r="AL49" s="1626"/>
      <c r="AM49" s="1626"/>
      <c r="AN49" s="1626" t="s">
        <v>102</v>
      </c>
      <c r="AO49" s="1626"/>
      <c r="AP49" s="1626"/>
      <c r="AQ49" s="1614" t="s">
        <v>102</v>
      </c>
      <c r="AR49" s="1614"/>
      <c r="AS49" s="1615"/>
      <c r="AT49" s="1490"/>
      <c r="AU49" s="1628"/>
      <c r="AW49" s="812"/>
      <c r="AX49" s="812"/>
      <c r="AY49" s="812"/>
      <c r="AZ49" s="812"/>
      <c r="BA49" s="812"/>
      <c r="BB49" s="812"/>
      <c r="BC49" s="812"/>
      <c r="BD49" s="812"/>
      <c r="BE49" s="812"/>
      <c r="BF49" s="812"/>
      <c r="BG49" s="812"/>
      <c r="BH49" s="812"/>
      <c r="BI49" s="812"/>
      <c r="BJ49" s="812"/>
      <c r="BK49" s="812"/>
      <c r="BL49" s="812"/>
      <c r="BM49" s="812"/>
      <c r="BO49" s="1624"/>
      <c r="BP49" s="1624"/>
      <c r="BQ49" s="1624"/>
      <c r="BR49" s="1623"/>
      <c r="BS49" s="1622"/>
      <c r="BU49" s="1624"/>
      <c r="BV49" s="1624"/>
      <c r="BW49" s="1624"/>
      <c r="BX49" s="1623"/>
      <c r="BY49" s="1622"/>
    </row>
    <row r="50" spans="4:111" ht="8.25" customHeight="1">
      <c r="D50" s="113"/>
      <c r="G50" s="1643"/>
      <c r="H50" s="1644"/>
      <c r="I50" s="1644"/>
      <c r="J50" s="1644"/>
      <c r="K50" s="1644"/>
      <c r="L50" s="1644"/>
      <c r="M50" s="1644"/>
      <c r="N50" s="1644"/>
      <c r="O50" s="1644"/>
      <c r="P50" s="1644"/>
      <c r="Q50" s="1644"/>
      <c r="R50" s="1644"/>
      <c r="S50" s="1644"/>
      <c r="T50" s="1644"/>
      <c r="U50" s="1644"/>
      <c r="V50" s="1647"/>
      <c r="W50" s="1647"/>
      <c r="X50" s="1648"/>
      <c r="Y50" s="1623"/>
      <c r="Z50" s="1622"/>
      <c r="AA50" s="99"/>
      <c r="AB50" s="1650"/>
      <c r="AC50" s="1627"/>
      <c r="AD50" s="1627"/>
      <c r="AE50" s="1627"/>
      <c r="AF50" s="1627"/>
      <c r="AG50" s="1627"/>
      <c r="AH50" s="1627"/>
      <c r="AI50" s="1627"/>
      <c r="AJ50" s="1627"/>
      <c r="AK50" s="1627"/>
      <c r="AL50" s="1627"/>
      <c r="AM50" s="1627"/>
      <c r="AN50" s="1627"/>
      <c r="AO50" s="1627"/>
      <c r="AP50" s="1627"/>
      <c r="AQ50" s="1617"/>
      <c r="AR50" s="1617"/>
      <c r="AS50" s="1618"/>
      <c r="AT50" s="1490"/>
      <c r="AU50" s="1628"/>
      <c r="AW50" s="812"/>
      <c r="AX50" s="812"/>
      <c r="AY50" s="812"/>
      <c r="AZ50" s="812"/>
      <c r="BA50" s="812"/>
      <c r="BB50" s="812"/>
      <c r="BC50" s="812"/>
      <c r="BD50" s="812"/>
      <c r="BE50" s="812"/>
      <c r="BF50" s="812"/>
      <c r="BG50" s="812"/>
      <c r="BH50" s="812"/>
      <c r="BI50" s="812"/>
      <c r="BJ50" s="812"/>
      <c r="BK50" s="812"/>
      <c r="BL50" s="812"/>
      <c r="BM50" s="812"/>
      <c r="BO50" s="1624"/>
      <c r="BP50" s="1624"/>
      <c r="BQ50" s="1624"/>
      <c r="BR50" s="1623"/>
      <c r="BS50" s="1622"/>
      <c r="BU50" s="1624"/>
      <c r="BV50" s="1624"/>
      <c r="BW50" s="1624"/>
      <c r="BX50" s="1623"/>
      <c r="BY50" s="1622"/>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2"/>
      <c r="AW51" s="812"/>
      <c r="AX51" s="812"/>
      <c r="AY51" s="812"/>
      <c r="AZ51" s="812"/>
      <c r="BA51" s="812"/>
      <c r="BB51" s="812"/>
      <c r="BC51" s="812"/>
      <c r="BD51" s="812"/>
      <c r="BE51" s="812"/>
      <c r="BF51" s="812"/>
      <c r="BG51" s="812"/>
      <c r="BH51" s="812"/>
      <c r="BI51" s="812"/>
      <c r="BJ51" s="812"/>
      <c r="BK51" s="812"/>
      <c r="BL51" s="812"/>
      <c r="BM51" s="812"/>
      <c r="BO51" s="109"/>
      <c r="BP51" s="109"/>
      <c r="BQ51" s="109"/>
      <c r="CD51" s="22"/>
      <c r="CE51" s="22"/>
      <c r="CF51" s="1634" t="s">
        <v>376</v>
      </c>
      <c r="CG51" s="1634"/>
      <c r="CH51" s="1634"/>
      <c r="CI51" s="1634"/>
      <c r="CJ51" s="1634"/>
      <c r="CK51" s="1634"/>
      <c r="CL51" s="1634"/>
      <c r="CM51" s="1634"/>
      <c r="CN51" s="1634"/>
      <c r="CO51" s="1634"/>
      <c r="CP51" s="1634"/>
      <c r="CQ51" s="1634"/>
      <c r="CR51" s="1634"/>
      <c r="CS51" s="1634"/>
      <c r="CT51" s="1634"/>
      <c r="CU51" s="1634"/>
      <c r="CV51" s="1634"/>
      <c r="CW51" s="1634"/>
      <c r="CX51" s="1634"/>
      <c r="CY51" s="1634"/>
      <c r="CZ51" s="1634"/>
      <c r="DA51" s="1634"/>
      <c r="DB51" s="1634"/>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4"/>
      <c r="CG52" s="1634"/>
      <c r="CH52" s="1634"/>
      <c r="CI52" s="1634"/>
      <c r="CJ52" s="1634"/>
      <c r="CK52" s="1634"/>
      <c r="CL52" s="1634"/>
      <c r="CM52" s="1634"/>
      <c r="CN52" s="1634"/>
      <c r="CO52" s="1634"/>
      <c r="CP52" s="1634"/>
      <c r="CQ52" s="1634"/>
      <c r="CR52" s="1634"/>
      <c r="CS52" s="1634"/>
      <c r="CT52" s="1634"/>
      <c r="CU52" s="1634"/>
      <c r="CV52" s="1634"/>
      <c r="CW52" s="1634"/>
      <c r="CX52" s="1634"/>
      <c r="CY52" s="1634"/>
      <c r="CZ52" s="1634"/>
      <c r="DA52" s="1634"/>
      <c r="DB52" s="1634"/>
      <c r="DC52" s="22"/>
    </row>
    <row r="53" spans="4:111" ht="8.25" customHeight="1"/>
    <row r="54" spans="4:111" ht="8.25" customHeight="1">
      <c r="D54" s="1473" t="s">
        <v>509</v>
      </c>
      <c r="E54" s="1474"/>
      <c r="F54" s="1475"/>
      <c r="G54" s="121"/>
      <c r="H54" s="1635" t="s">
        <v>377</v>
      </c>
      <c r="I54" s="1635"/>
      <c r="J54" s="1635"/>
      <c r="K54" s="121"/>
      <c r="L54" s="121"/>
      <c r="M54" s="121"/>
      <c r="N54" s="121"/>
      <c r="O54" s="121"/>
      <c r="P54" s="121"/>
      <c r="Q54" s="122"/>
      <c r="R54" s="123"/>
      <c r="S54" s="124"/>
      <c r="T54" s="124"/>
      <c r="U54" s="124"/>
      <c r="V54" s="124"/>
      <c r="W54" s="124"/>
      <c r="X54" s="124"/>
      <c r="Y54" s="124"/>
      <c r="Z54" s="124"/>
      <c r="AA54" s="124"/>
      <c r="AB54" s="124"/>
      <c r="AC54" s="124"/>
      <c r="AD54" s="124"/>
      <c r="AE54" s="124"/>
      <c r="AF54" s="1636" t="s">
        <v>378</v>
      </c>
      <c r="AG54" s="1636"/>
      <c r="AH54" s="1636"/>
      <c r="AI54" s="1636"/>
      <c r="AJ54" s="1636"/>
      <c r="AK54" s="1636"/>
      <c r="AL54" s="1636"/>
      <c r="AM54" s="1636"/>
      <c r="AN54" s="1636"/>
      <c r="AO54" s="124"/>
      <c r="AP54" s="124"/>
      <c r="AQ54" s="124"/>
      <c r="AR54" s="1639" t="str">
        <f>設定シート!C27</f>
        <v>令和</v>
      </c>
      <c r="AS54" s="1639"/>
      <c r="AT54" s="1639"/>
      <c r="AU54" s="1639"/>
      <c r="AV54" s="1640" t="str">
        <f>設定シート!D27</f>
        <v>4</v>
      </c>
      <c r="AW54" s="1639"/>
      <c r="AX54" s="1639"/>
      <c r="AY54" s="1639" t="s">
        <v>39</v>
      </c>
      <c r="AZ54" s="1639"/>
      <c r="BA54" s="1639">
        <v>4</v>
      </c>
      <c r="BB54" s="1639"/>
      <c r="BC54" s="1639"/>
      <c r="BD54" s="1639" t="s">
        <v>40</v>
      </c>
      <c r="BE54" s="1639"/>
      <c r="BF54" s="1639">
        <v>1</v>
      </c>
      <c r="BG54" s="1639"/>
      <c r="BH54" s="1639"/>
      <c r="BI54" s="1639" t="s">
        <v>366</v>
      </c>
      <c r="BJ54" s="1639"/>
      <c r="BK54" s="124"/>
      <c r="BL54" s="1639" t="s">
        <v>379</v>
      </c>
      <c r="BM54" s="1639"/>
      <c r="BN54" s="1639"/>
      <c r="BO54" s="1639"/>
      <c r="BP54" s="124"/>
      <c r="BQ54" s="1639" t="str">
        <f>TEXT(DATE(LEFT(設定シート!E26,4),3,31),"ggg")</f>
        <v>令和</v>
      </c>
      <c r="BR54" s="1639"/>
      <c r="BS54" s="1639"/>
      <c r="BT54" s="1639"/>
      <c r="BU54" s="1640" t="str">
        <f>TEXT(DATE(LEFT(設定シート!E26,4),3,31),"e")</f>
        <v>5</v>
      </c>
      <c r="BV54" s="1639"/>
      <c r="BW54" s="1639"/>
      <c r="BX54" s="1639" t="s">
        <v>39</v>
      </c>
      <c r="BY54" s="1639"/>
      <c r="BZ54" s="1639">
        <v>3</v>
      </c>
      <c r="CA54" s="1639"/>
      <c r="CB54" s="1639"/>
      <c r="CC54" s="1639" t="s">
        <v>40</v>
      </c>
      <c r="CD54" s="1639"/>
      <c r="CE54" s="1639">
        <v>31</v>
      </c>
      <c r="CF54" s="1639"/>
      <c r="CG54" s="1639"/>
      <c r="CH54" s="1639" t="s">
        <v>366</v>
      </c>
      <c r="CI54" s="1639"/>
      <c r="CJ54" s="124"/>
      <c r="CK54" s="1639" t="s">
        <v>380</v>
      </c>
      <c r="CL54" s="1639"/>
      <c r="CM54" s="1639"/>
      <c r="CN54" s="1639"/>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7"/>
      <c r="AG55" s="1637"/>
      <c r="AH55" s="1637"/>
      <c r="AI55" s="1637"/>
      <c r="AJ55" s="1637"/>
      <c r="AK55" s="1637"/>
      <c r="AL55" s="1637"/>
      <c r="AM55" s="1637"/>
      <c r="AN55" s="1637"/>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8"/>
      <c r="AG56" s="1638"/>
      <c r="AH56" s="1638"/>
      <c r="AI56" s="1638"/>
      <c r="AJ56" s="1638"/>
      <c r="AK56" s="1638"/>
      <c r="AL56" s="1638"/>
      <c r="AM56" s="1638"/>
      <c r="AN56" s="1638"/>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1" t="s">
        <v>381</v>
      </c>
      <c r="I57" s="1651"/>
      <c r="J57" s="1651"/>
      <c r="K57" s="1651"/>
      <c r="L57" s="1651"/>
      <c r="M57" s="1651"/>
      <c r="N57" s="1651"/>
      <c r="O57" s="1651"/>
      <c r="P57" s="1651"/>
      <c r="Q57" s="133"/>
      <c r="R57" s="126"/>
      <c r="V57" s="1637" t="s">
        <v>382</v>
      </c>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BA57" s="99"/>
      <c r="BB57" s="1653" t="s">
        <v>383</v>
      </c>
      <c r="BC57" s="1654"/>
      <c r="BD57" s="1654"/>
      <c r="BE57" s="1654"/>
      <c r="BF57" s="1654"/>
      <c r="BG57" s="1654"/>
      <c r="BH57" s="1654"/>
      <c r="BI57" s="1654"/>
      <c r="BJ57" s="1654"/>
      <c r="BK57" s="1654"/>
      <c r="BL57" s="1654"/>
      <c r="BM57" s="1655"/>
      <c r="BQ57" s="1636" t="s">
        <v>384</v>
      </c>
      <c r="BR57" s="1636"/>
      <c r="BS57" s="1636"/>
      <c r="BT57" s="1636"/>
      <c r="BU57" s="1636"/>
      <c r="BV57" s="1636"/>
      <c r="BW57" s="1636"/>
      <c r="BX57" s="1636"/>
      <c r="BY57" s="1636"/>
      <c r="BZ57" s="1636"/>
      <c r="CA57" s="1636"/>
      <c r="CB57" s="1636"/>
      <c r="CC57" s="1636"/>
      <c r="CD57" s="1636"/>
      <c r="CE57" s="1636"/>
      <c r="CF57" s="1636"/>
      <c r="CG57" s="1636"/>
      <c r="CH57" s="1636"/>
      <c r="CI57" s="1636"/>
      <c r="CJ57" s="1636"/>
      <c r="CK57" s="1636"/>
      <c r="CL57" s="1636"/>
      <c r="CM57" s="1636"/>
      <c r="CN57" s="1636"/>
      <c r="CO57" s="1636"/>
      <c r="CP57" s="1636"/>
      <c r="CQ57" s="1636"/>
      <c r="CR57" s="1636"/>
      <c r="CS57" s="1636"/>
      <c r="CT57" s="1636"/>
      <c r="CU57" s="1636"/>
      <c r="CV57" s="1636"/>
      <c r="CW57" s="1636"/>
      <c r="CX57" s="125"/>
      <c r="CY57" s="125"/>
      <c r="CZ57" s="125"/>
      <c r="DA57" s="125"/>
      <c r="DB57" s="125"/>
      <c r="DC57" s="90"/>
      <c r="DD57" s="1662" t="s">
        <v>385</v>
      </c>
      <c r="DE57" s="1663"/>
      <c r="DF57" s="1663" t="s">
        <v>386</v>
      </c>
      <c r="DG57" s="1663"/>
    </row>
    <row r="58" spans="4:111" ht="8.25" customHeight="1">
      <c r="D58" s="1476"/>
      <c r="E58" s="1477"/>
      <c r="F58" s="1478"/>
      <c r="G58" s="132"/>
      <c r="H58" s="1651"/>
      <c r="I58" s="1651"/>
      <c r="J58" s="1651"/>
      <c r="K58" s="1651"/>
      <c r="L58" s="1651"/>
      <c r="M58" s="1651"/>
      <c r="N58" s="1651"/>
      <c r="O58" s="1651"/>
      <c r="P58" s="1651"/>
      <c r="Q58" s="133"/>
      <c r="R58" s="126"/>
      <c r="V58" s="1637"/>
      <c r="W58" s="1637"/>
      <c r="X58" s="1637"/>
      <c r="Y58" s="1637"/>
      <c r="Z58" s="1637"/>
      <c r="AA58" s="1637"/>
      <c r="AB58" s="1637"/>
      <c r="AC58" s="1637"/>
      <c r="AD58" s="1637"/>
      <c r="AE58" s="1637"/>
      <c r="AF58" s="1637"/>
      <c r="AG58" s="1637"/>
      <c r="AH58" s="1637"/>
      <c r="AI58" s="1637"/>
      <c r="AJ58" s="1637"/>
      <c r="AK58" s="1637"/>
      <c r="AL58" s="1637"/>
      <c r="AM58" s="1637"/>
      <c r="AN58" s="1637"/>
      <c r="AO58" s="1637"/>
      <c r="AP58" s="1637"/>
      <c r="AQ58" s="1637"/>
      <c r="AR58" s="1637"/>
      <c r="AS58" s="1637"/>
      <c r="AT58" s="1637"/>
      <c r="AU58" s="1637"/>
      <c r="AV58" s="1637"/>
      <c r="BA58" s="99"/>
      <c r="BB58" s="1656"/>
      <c r="BC58" s="1657"/>
      <c r="BD58" s="1657"/>
      <c r="BE58" s="1657"/>
      <c r="BF58" s="1657"/>
      <c r="BG58" s="1657"/>
      <c r="BH58" s="1657"/>
      <c r="BI58" s="1657"/>
      <c r="BJ58" s="1657"/>
      <c r="BK58" s="1657"/>
      <c r="BL58" s="1657"/>
      <c r="BM58" s="1658"/>
      <c r="BQ58" s="1637"/>
      <c r="BR58" s="1637"/>
      <c r="BS58" s="1637"/>
      <c r="BT58" s="1637"/>
      <c r="BU58" s="1637"/>
      <c r="BV58" s="1637"/>
      <c r="BW58" s="1637"/>
      <c r="BX58" s="1637"/>
      <c r="BY58" s="1637"/>
      <c r="BZ58" s="1637"/>
      <c r="CA58" s="1637"/>
      <c r="CB58" s="1637"/>
      <c r="CC58" s="1637"/>
      <c r="CD58" s="1637"/>
      <c r="CE58" s="1637"/>
      <c r="CF58" s="1637"/>
      <c r="CG58" s="1637"/>
      <c r="CH58" s="1637"/>
      <c r="CI58" s="1637"/>
      <c r="CJ58" s="1637"/>
      <c r="CK58" s="1637"/>
      <c r="CL58" s="1637"/>
      <c r="CM58" s="1637"/>
      <c r="CN58" s="1637"/>
      <c r="CO58" s="1637"/>
      <c r="CP58" s="1637"/>
      <c r="CQ58" s="1637"/>
      <c r="CR58" s="1637"/>
      <c r="CS58" s="1637"/>
      <c r="CT58" s="1637"/>
      <c r="CU58" s="1637"/>
      <c r="CV58" s="1637"/>
      <c r="CW58" s="1637"/>
      <c r="DC58" s="99"/>
      <c r="DD58" s="1693" t="s">
        <v>387</v>
      </c>
      <c r="DE58" s="1694"/>
      <c r="DF58" s="1694" t="s">
        <v>388</v>
      </c>
      <c r="DG58" s="1694"/>
    </row>
    <row r="59" spans="4:111" ht="8.25" customHeight="1">
      <c r="D59" s="1476"/>
      <c r="E59" s="1477"/>
      <c r="F59" s="1478"/>
      <c r="G59" s="134"/>
      <c r="H59" s="1652"/>
      <c r="I59" s="1652"/>
      <c r="J59" s="1652"/>
      <c r="K59" s="1652"/>
      <c r="L59" s="1652"/>
      <c r="M59" s="1652"/>
      <c r="N59" s="1652"/>
      <c r="O59" s="1652"/>
      <c r="P59" s="1652"/>
      <c r="Q59" s="135"/>
      <c r="R59" s="136"/>
      <c r="S59" s="137"/>
      <c r="T59" s="137"/>
      <c r="U59" s="137"/>
      <c r="V59" s="1638"/>
      <c r="W59" s="1638"/>
      <c r="X59" s="1638"/>
      <c r="Y59" s="1638"/>
      <c r="Z59" s="1638"/>
      <c r="AA59" s="1638"/>
      <c r="AB59" s="1638"/>
      <c r="AC59" s="1638"/>
      <c r="AD59" s="1638"/>
      <c r="AE59" s="1638"/>
      <c r="AF59" s="1638"/>
      <c r="AG59" s="1638"/>
      <c r="AH59" s="1638"/>
      <c r="AI59" s="1638"/>
      <c r="AJ59" s="1638"/>
      <c r="AK59" s="1638"/>
      <c r="AL59" s="1638"/>
      <c r="AM59" s="1638"/>
      <c r="AN59" s="1638"/>
      <c r="AO59" s="1638"/>
      <c r="AP59" s="1638"/>
      <c r="AQ59" s="1638"/>
      <c r="AR59" s="1638"/>
      <c r="AS59" s="1638"/>
      <c r="AT59" s="1638"/>
      <c r="AU59" s="1638"/>
      <c r="AV59" s="1638"/>
      <c r="AW59" s="137"/>
      <c r="AX59" s="137"/>
      <c r="AY59" s="137"/>
      <c r="AZ59" s="137"/>
      <c r="BA59" s="93"/>
      <c r="BB59" s="1659"/>
      <c r="BC59" s="1660"/>
      <c r="BD59" s="1660"/>
      <c r="BE59" s="1660"/>
      <c r="BF59" s="1660"/>
      <c r="BG59" s="1660"/>
      <c r="BH59" s="1660"/>
      <c r="BI59" s="1660"/>
      <c r="BJ59" s="1660"/>
      <c r="BK59" s="1660"/>
      <c r="BL59" s="1660"/>
      <c r="BM59" s="1661"/>
      <c r="BN59" s="137"/>
      <c r="BO59" s="137"/>
      <c r="BP59" s="137"/>
      <c r="BQ59" s="1638"/>
      <c r="BR59" s="1638"/>
      <c r="BS59" s="1638"/>
      <c r="BT59" s="1638"/>
      <c r="BU59" s="1638"/>
      <c r="BV59" s="1638"/>
      <c r="BW59" s="1638"/>
      <c r="BX59" s="1638"/>
      <c r="BY59" s="1638"/>
      <c r="BZ59" s="1638"/>
      <c r="CA59" s="1638"/>
      <c r="CB59" s="1638"/>
      <c r="CC59" s="1638"/>
      <c r="CD59" s="1638"/>
      <c r="CE59" s="1638"/>
      <c r="CF59" s="1638"/>
      <c r="CG59" s="1638"/>
      <c r="CH59" s="1638"/>
      <c r="CI59" s="1638"/>
      <c r="CJ59" s="1638"/>
      <c r="CK59" s="1638"/>
      <c r="CL59" s="1638"/>
      <c r="CM59" s="1638"/>
      <c r="CN59" s="1638"/>
      <c r="CO59" s="1638"/>
      <c r="CP59" s="1638"/>
      <c r="CQ59" s="1638"/>
      <c r="CR59" s="1638"/>
      <c r="CS59" s="1638"/>
      <c r="CT59" s="1638"/>
      <c r="CU59" s="1638"/>
      <c r="CV59" s="1638"/>
      <c r="CW59" s="1638"/>
      <c r="CX59" s="137"/>
      <c r="CY59" s="137"/>
      <c r="CZ59" s="137"/>
      <c r="DA59" s="137"/>
      <c r="DB59" s="137"/>
      <c r="DC59" s="93"/>
      <c r="DD59" s="1693"/>
      <c r="DE59" s="1694"/>
      <c r="DF59" s="1694"/>
      <c r="DG59" s="1694"/>
    </row>
    <row r="60" spans="4:111" ht="8.25" customHeight="1">
      <c r="D60" s="1476"/>
      <c r="E60" s="1477"/>
      <c r="F60" s="1478"/>
      <c r="G60" s="1695" t="s">
        <v>389</v>
      </c>
      <c r="H60" s="1635"/>
      <c r="I60" s="1635"/>
      <c r="J60" s="1635"/>
      <c r="K60" s="1635"/>
      <c r="L60" s="1635"/>
      <c r="M60" s="1635"/>
      <c r="N60" s="1635"/>
      <c r="O60" s="1635"/>
      <c r="P60" s="1635"/>
      <c r="Q60" s="1696"/>
      <c r="R60" s="1685" t="s">
        <v>390</v>
      </c>
      <c r="S60" s="1686"/>
      <c r="T60" s="1686"/>
      <c r="U60" s="1686"/>
      <c r="V60" s="138"/>
      <c r="W60" s="138" t="s">
        <v>373</v>
      </c>
      <c r="X60" s="138"/>
      <c r="Y60" s="138"/>
      <c r="Z60" s="138" t="s">
        <v>374</v>
      </c>
      <c r="AA60" s="138"/>
      <c r="AB60" s="138"/>
      <c r="AC60" s="138" t="s">
        <v>371</v>
      </c>
      <c r="AD60" s="138"/>
      <c r="AE60" s="138"/>
      <c r="AF60" s="138" t="s">
        <v>391</v>
      </c>
      <c r="AG60" s="138"/>
      <c r="AH60" s="138"/>
      <c r="AI60" s="138" t="s">
        <v>373</v>
      </c>
      <c r="AJ60" s="138"/>
      <c r="AK60" s="138"/>
      <c r="AL60" s="138" t="s">
        <v>374</v>
      </c>
      <c r="AM60" s="138"/>
      <c r="AN60" s="138"/>
      <c r="AO60" s="138" t="s">
        <v>371</v>
      </c>
      <c r="AP60" s="138"/>
      <c r="AQ60" s="138"/>
      <c r="AR60" s="138" t="s">
        <v>372</v>
      </c>
      <c r="AS60" s="138"/>
      <c r="AT60" s="138"/>
      <c r="AU60" s="138" t="s">
        <v>373</v>
      </c>
      <c r="AV60" s="138"/>
      <c r="BA60" s="99"/>
      <c r="BB60" s="1561" t="s">
        <v>390</v>
      </c>
      <c r="BC60" s="1562"/>
      <c r="BH60" s="1562" t="s">
        <v>392</v>
      </c>
      <c r="BI60" s="1562"/>
      <c r="BJ60" s="1562"/>
      <c r="BK60" s="1562"/>
      <c r="BL60" s="1562"/>
      <c r="BM60" s="1563"/>
      <c r="BN60" s="1702" t="s">
        <v>390</v>
      </c>
      <c r="BO60" s="1686"/>
      <c r="BP60" s="1686"/>
      <c r="BQ60" s="1686"/>
      <c r="BR60" s="139"/>
      <c r="BS60" s="139" t="s">
        <v>374</v>
      </c>
      <c r="BT60" s="139"/>
      <c r="BU60" s="139"/>
      <c r="BV60" s="139" t="s">
        <v>371</v>
      </c>
      <c r="BW60" s="139"/>
      <c r="BX60" s="139"/>
      <c r="BY60" s="139" t="s">
        <v>391</v>
      </c>
      <c r="BZ60" s="139"/>
      <c r="CA60" s="139"/>
      <c r="CB60" s="139" t="s">
        <v>373</v>
      </c>
      <c r="CC60" s="139"/>
      <c r="CD60" s="139"/>
      <c r="CE60" s="139" t="s">
        <v>374</v>
      </c>
      <c r="CF60" s="139"/>
      <c r="CG60" s="139"/>
      <c r="CH60" s="139" t="s">
        <v>371</v>
      </c>
      <c r="CI60" s="139"/>
      <c r="CJ60" s="139"/>
      <c r="CK60" s="139" t="s">
        <v>372</v>
      </c>
      <c r="CL60" s="139"/>
      <c r="CM60" s="139"/>
      <c r="CN60" s="139" t="s">
        <v>373</v>
      </c>
      <c r="CO60" s="139"/>
      <c r="CP60" s="139"/>
      <c r="CQ60" s="139" t="s">
        <v>374</v>
      </c>
      <c r="CR60" s="139"/>
      <c r="CS60" s="139"/>
      <c r="CT60" s="139" t="s">
        <v>371</v>
      </c>
      <c r="CU60" s="139"/>
      <c r="CV60" s="139"/>
      <c r="CW60" s="139" t="s">
        <v>393</v>
      </c>
      <c r="CX60" s="139"/>
      <c r="DC60" s="99"/>
      <c r="DD60" s="1693"/>
      <c r="DE60" s="1694"/>
      <c r="DF60" s="1694"/>
      <c r="DG60" s="1694"/>
    </row>
    <row r="61" spans="4:111" ht="8.25" customHeight="1">
      <c r="D61" s="1476"/>
      <c r="E61" s="1477"/>
      <c r="F61" s="1478"/>
      <c r="G61" s="1697"/>
      <c r="H61" s="1453"/>
      <c r="I61" s="1453"/>
      <c r="J61" s="1453"/>
      <c r="K61" s="1453"/>
      <c r="L61" s="1453"/>
      <c r="M61" s="1453"/>
      <c r="N61" s="1453"/>
      <c r="O61" s="1453"/>
      <c r="P61" s="1453"/>
      <c r="Q61" s="1698"/>
      <c r="R61" s="1687"/>
      <c r="S61" s="1688"/>
      <c r="T61" s="1688"/>
      <c r="U61" s="1688"/>
      <c r="V61" s="1680" t="s">
        <v>102</v>
      </c>
      <c r="W61" s="1681"/>
      <c r="X61" s="1681"/>
      <c r="Y61" s="1664" t="s">
        <v>102</v>
      </c>
      <c r="Z61" s="1664"/>
      <c r="AA61" s="1664"/>
      <c r="AB61" s="1664" t="s">
        <v>102</v>
      </c>
      <c r="AC61" s="1664"/>
      <c r="AD61" s="1664"/>
      <c r="AE61" s="1664" t="s">
        <v>102</v>
      </c>
      <c r="AF61" s="1664"/>
      <c r="AG61" s="1664"/>
      <c r="AH61" s="1664" t="s">
        <v>102</v>
      </c>
      <c r="AI61" s="1664"/>
      <c r="AJ61" s="1664"/>
      <c r="AK61" s="1664" t="s">
        <v>102</v>
      </c>
      <c r="AL61" s="1664"/>
      <c r="AM61" s="1664"/>
      <c r="AN61" s="1664" t="s">
        <v>102</v>
      </c>
      <c r="AO61" s="1664"/>
      <c r="AP61" s="1664"/>
      <c r="AQ61" s="1664" t="s">
        <v>102</v>
      </c>
      <c r="AR61" s="1664"/>
      <c r="AS61" s="1664"/>
      <c r="AT61" s="1673" t="s">
        <v>102</v>
      </c>
      <c r="AU61" s="1674"/>
      <c r="AV61" s="1675"/>
      <c r="AW61" s="1519"/>
      <c r="AX61" s="1622"/>
      <c r="BA61" s="99"/>
      <c r="BB61" s="1623"/>
      <c r="BC61" s="1622"/>
      <c r="BH61" s="1622"/>
      <c r="BI61" s="1622"/>
      <c r="BJ61" s="1622"/>
      <c r="BK61" s="1622"/>
      <c r="BL61" s="1622"/>
      <c r="BM61" s="1691"/>
      <c r="BN61" s="1703"/>
      <c r="BO61" s="1688"/>
      <c r="BP61" s="1688"/>
      <c r="BQ61" s="1688"/>
      <c r="BR61" s="1680" t="str">
        <f>IF(ISERROR(MID('保険料計算シート（非表示）'!O5,LEN('保険料計算シート（非表示）'!O5)-10,1)),"",MID('保険料計算シート（非表示）'!O5,LEN('保険料計算シート（非表示）'!O5)-10,1))</f>
        <v/>
      </c>
      <c r="BS61" s="1681"/>
      <c r="BT61" s="1681"/>
      <c r="BU61" s="1664" t="str">
        <f>IF(ISERROR(MID('保険料計算シート（非表示）'!O5,LEN('保険料計算シート（非表示）'!O5)-9,1)),"",MID('保険料計算シート（非表示）'!O5,LEN('保険料計算シート（非表示）'!O5)-9,1))</f>
        <v/>
      </c>
      <c r="BV61" s="1664"/>
      <c r="BW61" s="1664"/>
      <c r="BX61" s="1692" t="str">
        <f>IF(ISERROR(MID('保険料計算シート（非表示）'!O5,LEN('保険料計算シート（非表示）'!O5)-8,1)),"",MID('保険料計算シート（非表示）'!O5,LEN('保険料計算シート（非表示）'!O5)-8,1))</f>
        <v/>
      </c>
      <c r="BY61" s="1664"/>
      <c r="BZ61" s="1664"/>
      <c r="CA61" s="1664" t="str">
        <f>IF(ISERROR(MID('保険料計算シート（非表示）'!O5,LEN('保険料計算シート（非表示）'!O5)-7,1)),"",MID('保険料計算シート（非表示）'!O5,LEN('保険料計算シート（非表示）'!O5)-7,1))</f>
        <v/>
      </c>
      <c r="CB61" s="1664"/>
      <c r="CC61" s="1664"/>
      <c r="CD61" s="1664" t="str">
        <f>IF(ISERROR(MID('保険料計算シート（非表示）'!O5,LEN('保険料計算シート（非表示）'!O5)-6,1)),"",MID('保険料計算シート（非表示）'!O5,LEN('保険料計算シート（非表示）'!O5)-6,1))</f>
        <v/>
      </c>
      <c r="CE61" s="1664"/>
      <c r="CF61" s="1664"/>
      <c r="CG61" s="1664" t="str">
        <f>IF(ISERROR(MID('保険料計算シート（非表示）'!O5,LEN('保険料計算シート（非表示）'!O5)-5,1)),"",MID('保険料計算シート（非表示）'!O5,LEN('保険料計算シート（非表示）'!O5)-5,1))</f>
        <v/>
      </c>
      <c r="CH61" s="1664"/>
      <c r="CI61" s="1664"/>
      <c r="CJ61" s="1664" t="str">
        <f>IF(ISERROR(MID('保険料計算シート（非表示）'!O5,LEN('保険料計算シート（非表示）'!O5)-4,1)),"",MID('保険料計算シート（非表示）'!O5,LEN('保険料計算シート（非表示）'!O5)-4,1))</f>
        <v/>
      </c>
      <c r="CK61" s="1664"/>
      <c r="CL61" s="1664"/>
      <c r="CM61" s="1664" t="str">
        <f>IF(ISERROR(MID('保険料計算シート（非表示）'!O5,LEN('保険料計算シート（非表示）'!O5)-3,1)),"",MID('保険料計算シート（非表示）'!O5,LEN('保険料計算シート（非表示）'!O5)-3,1))</f>
        <v/>
      </c>
      <c r="CN61" s="1664"/>
      <c r="CO61" s="1664"/>
      <c r="CP61" s="1664" t="str">
        <f>IF(ISERROR(MID('保険料計算シート（非表示）'!O5,LEN('保険料計算シート（非表示）'!O5)-2,1)),"",MID('保険料計算シート（非表示）'!O5,LEN('保険料計算シート（非表示）'!O5)-2,1))</f>
        <v/>
      </c>
      <c r="CQ61" s="1664"/>
      <c r="CR61" s="1664"/>
      <c r="CS61" s="1664" t="str">
        <f>IF(ISERROR(MID('保険料計算シート（非表示）'!O5,LEN('保険料計算シート（非表示）'!O5)-1,1)),"",MID('保険料計算シート（非表示）'!O5,LEN('保険料計算シート（非表示）'!O5)-1,1))</f>
        <v/>
      </c>
      <c r="CT61" s="1664"/>
      <c r="CU61" s="1664"/>
      <c r="CV61" s="1664" t="str">
        <f>IF('保険料計算シート（非表示）'!O5=0,"",IF(ISERROR(MID('保険料計算シート（非表示）'!O5,LEN('保険料計算シート（非表示）'!O5),1)),"",MID('保険料計算シート（非表示）'!O5,LEN('保険料計算シート（非表示）'!O5),1)))</f>
        <v/>
      </c>
      <c r="CW61" s="1664"/>
      <c r="CX61" s="1672"/>
      <c r="CY61" s="1519"/>
      <c r="CZ61" s="1622"/>
      <c r="DC61" s="99"/>
      <c r="DD61" s="1693"/>
      <c r="DE61" s="1694"/>
      <c r="DF61" s="1694"/>
      <c r="DG61" s="1694"/>
    </row>
    <row r="62" spans="4:111" ht="8.25" customHeight="1">
      <c r="D62" s="1476"/>
      <c r="E62" s="1477"/>
      <c r="F62" s="1478"/>
      <c r="G62" s="1697"/>
      <c r="H62" s="1453"/>
      <c r="I62" s="1453"/>
      <c r="J62" s="1453"/>
      <c r="K62" s="1453"/>
      <c r="L62" s="1453"/>
      <c r="M62" s="1453"/>
      <c r="N62" s="1453"/>
      <c r="O62" s="1453"/>
      <c r="P62" s="1453"/>
      <c r="Q62" s="1698"/>
      <c r="R62" s="1687"/>
      <c r="S62" s="1688"/>
      <c r="T62" s="1688"/>
      <c r="U62" s="1688"/>
      <c r="V62" s="1680"/>
      <c r="W62" s="1681"/>
      <c r="X62" s="1681"/>
      <c r="Y62" s="1664"/>
      <c r="Z62" s="1664"/>
      <c r="AA62" s="1664"/>
      <c r="AB62" s="1664"/>
      <c r="AC62" s="1664"/>
      <c r="AD62" s="1664"/>
      <c r="AE62" s="1664"/>
      <c r="AF62" s="1664"/>
      <c r="AG62" s="1664"/>
      <c r="AH62" s="1664"/>
      <c r="AI62" s="1664"/>
      <c r="AJ62" s="1664"/>
      <c r="AK62" s="1664"/>
      <c r="AL62" s="1664"/>
      <c r="AM62" s="1664"/>
      <c r="AN62" s="1664"/>
      <c r="AO62" s="1664"/>
      <c r="AP62" s="1664"/>
      <c r="AQ62" s="1664"/>
      <c r="AR62" s="1664"/>
      <c r="AS62" s="1664"/>
      <c r="AT62" s="1676"/>
      <c r="AU62" s="1591"/>
      <c r="AV62" s="1592"/>
      <c r="AW62" s="1623"/>
      <c r="AX62" s="1622"/>
      <c r="BA62" s="99"/>
      <c r="BB62" s="1665"/>
      <c r="BC62" s="1666"/>
      <c r="BD62" s="1666"/>
      <c r="BE62" s="1666"/>
      <c r="BF62" s="1666"/>
      <c r="BG62" s="1666"/>
      <c r="BH62" s="1666"/>
      <c r="BI62" s="1666"/>
      <c r="BJ62" s="1666"/>
      <c r="BK62" s="1666"/>
      <c r="BL62" s="1666"/>
      <c r="BM62" s="1667"/>
      <c r="BN62" s="1703"/>
      <c r="BO62" s="1688"/>
      <c r="BP62" s="1688"/>
      <c r="BQ62" s="1688"/>
      <c r="BR62" s="1680"/>
      <c r="BS62" s="1681"/>
      <c r="BT62" s="1681"/>
      <c r="BU62" s="1664"/>
      <c r="BV62" s="1664"/>
      <c r="BW62" s="1664"/>
      <c r="BX62" s="1692"/>
      <c r="BY62" s="1664"/>
      <c r="BZ62" s="1664"/>
      <c r="CA62" s="1664"/>
      <c r="CB62" s="1664"/>
      <c r="CC62" s="1664"/>
      <c r="CD62" s="1664"/>
      <c r="CE62" s="1664"/>
      <c r="CF62" s="1664"/>
      <c r="CG62" s="1664"/>
      <c r="CH62" s="1664"/>
      <c r="CI62" s="1664"/>
      <c r="CJ62" s="1664"/>
      <c r="CK62" s="1664"/>
      <c r="CL62" s="1664"/>
      <c r="CM62" s="1664"/>
      <c r="CN62" s="1664"/>
      <c r="CO62" s="1664"/>
      <c r="CP62" s="1664"/>
      <c r="CQ62" s="1664"/>
      <c r="CR62" s="1664"/>
      <c r="CS62" s="1664"/>
      <c r="CT62" s="1664"/>
      <c r="CU62" s="1664"/>
      <c r="CV62" s="1664"/>
      <c r="CW62" s="1664"/>
      <c r="CX62" s="1672"/>
      <c r="CY62" s="1623"/>
      <c r="CZ62" s="1622"/>
      <c r="DC62" s="99"/>
      <c r="DD62" s="1693"/>
      <c r="DE62" s="1694"/>
      <c r="DF62" s="1694"/>
      <c r="DG62" s="1694"/>
    </row>
    <row r="63" spans="4:111" ht="8.25" customHeight="1">
      <c r="D63" s="1476"/>
      <c r="E63" s="1477"/>
      <c r="F63" s="1478"/>
      <c r="G63" s="1697"/>
      <c r="H63" s="1453"/>
      <c r="I63" s="1453"/>
      <c r="J63" s="1453"/>
      <c r="K63" s="1453"/>
      <c r="L63" s="1453"/>
      <c r="M63" s="1453"/>
      <c r="N63" s="1453"/>
      <c r="O63" s="1453"/>
      <c r="P63" s="1453"/>
      <c r="Q63" s="1698"/>
      <c r="R63" s="1687"/>
      <c r="S63" s="1688"/>
      <c r="T63" s="1688"/>
      <c r="U63" s="1688"/>
      <c r="V63" s="1680"/>
      <c r="W63" s="1681"/>
      <c r="X63" s="1681"/>
      <c r="Y63" s="1664"/>
      <c r="Z63" s="1664"/>
      <c r="AA63" s="1664"/>
      <c r="AB63" s="1664"/>
      <c r="AC63" s="1664"/>
      <c r="AD63" s="1664"/>
      <c r="AE63" s="1664"/>
      <c r="AF63" s="1664"/>
      <c r="AG63" s="1664"/>
      <c r="AH63" s="1664"/>
      <c r="AI63" s="1664"/>
      <c r="AJ63" s="1664"/>
      <c r="AK63" s="1664"/>
      <c r="AL63" s="1664"/>
      <c r="AM63" s="1664"/>
      <c r="AN63" s="1664"/>
      <c r="AO63" s="1664"/>
      <c r="AP63" s="1664"/>
      <c r="AQ63" s="1664"/>
      <c r="AR63" s="1664"/>
      <c r="AS63" s="1664"/>
      <c r="AT63" s="1677"/>
      <c r="AU63" s="1678"/>
      <c r="AV63" s="1679"/>
      <c r="AW63" s="1623"/>
      <c r="AX63" s="1622"/>
      <c r="AY63" s="1554" t="s">
        <v>394</v>
      </c>
      <c r="AZ63" s="1554"/>
      <c r="BA63" s="1671"/>
      <c r="BB63" s="1665"/>
      <c r="BC63" s="1666"/>
      <c r="BD63" s="1666"/>
      <c r="BE63" s="1666"/>
      <c r="BF63" s="1666"/>
      <c r="BG63" s="1666"/>
      <c r="BH63" s="1666"/>
      <c r="BI63" s="1666"/>
      <c r="BJ63" s="1666"/>
      <c r="BK63" s="1666"/>
      <c r="BL63" s="1666"/>
      <c r="BM63" s="1667"/>
      <c r="BN63" s="1703"/>
      <c r="BO63" s="1688"/>
      <c r="BP63" s="1688"/>
      <c r="BQ63" s="1688"/>
      <c r="BR63" s="1680"/>
      <c r="BS63" s="1681"/>
      <c r="BT63" s="1681"/>
      <c r="BU63" s="1664"/>
      <c r="BV63" s="1664"/>
      <c r="BW63" s="1664"/>
      <c r="BX63" s="1692"/>
      <c r="BY63" s="1664"/>
      <c r="BZ63" s="1664"/>
      <c r="CA63" s="1664"/>
      <c r="CB63" s="1664"/>
      <c r="CC63" s="1664"/>
      <c r="CD63" s="1664"/>
      <c r="CE63" s="1664"/>
      <c r="CF63" s="1664"/>
      <c r="CG63" s="1664"/>
      <c r="CH63" s="1664"/>
      <c r="CI63" s="1664"/>
      <c r="CJ63" s="1664"/>
      <c r="CK63" s="1664"/>
      <c r="CL63" s="1664"/>
      <c r="CM63" s="1664"/>
      <c r="CN63" s="1664"/>
      <c r="CO63" s="1664"/>
      <c r="CP63" s="1664"/>
      <c r="CQ63" s="1664"/>
      <c r="CR63" s="1664"/>
      <c r="CS63" s="1664"/>
      <c r="CT63" s="1664"/>
      <c r="CU63" s="1664"/>
      <c r="CV63" s="1664"/>
      <c r="CW63" s="1664"/>
      <c r="CX63" s="1672"/>
      <c r="CY63" s="1623"/>
      <c r="CZ63" s="1622"/>
      <c r="DA63" s="1622" t="s">
        <v>393</v>
      </c>
      <c r="DB63" s="1622"/>
      <c r="DC63" s="99"/>
      <c r="DD63" s="1693"/>
      <c r="DE63" s="1694"/>
      <c r="DF63" s="1694"/>
      <c r="DG63" s="1694"/>
    </row>
    <row r="64" spans="4:111" ht="8.25" customHeight="1">
      <c r="D64" s="1476"/>
      <c r="E64" s="1477"/>
      <c r="F64" s="1478"/>
      <c r="G64" s="1699"/>
      <c r="H64" s="1700"/>
      <c r="I64" s="1700"/>
      <c r="J64" s="1700"/>
      <c r="K64" s="1700"/>
      <c r="L64" s="1700"/>
      <c r="M64" s="1700"/>
      <c r="N64" s="1700"/>
      <c r="O64" s="1700"/>
      <c r="P64" s="1700"/>
      <c r="Q64" s="1701"/>
      <c r="R64" s="1689"/>
      <c r="S64" s="1690"/>
      <c r="T64" s="1690"/>
      <c r="U64" s="1690"/>
      <c r="AD64" s="1705" t="s">
        <v>395</v>
      </c>
      <c r="AE64" s="1705"/>
      <c r="AM64" s="1705" t="s">
        <v>395</v>
      </c>
      <c r="AN64" s="1705"/>
      <c r="AY64" s="1554"/>
      <c r="AZ64" s="1554"/>
      <c r="BA64" s="1671"/>
      <c r="BB64" s="1668"/>
      <c r="BC64" s="1669"/>
      <c r="BD64" s="1669"/>
      <c r="BE64" s="1669"/>
      <c r="BF64" s="1669"/>
      <c r="BG64" s="1669"/>
      <c r="BH64" s="1669"/>
      <c r="BI64" s="1669"/>
      <c r="BJ64" s="1669"/>
      <c r="BK64" s="1669"/>
      <c r="BL64" s="1669"/>
      <c r="BM64" s="1670"/>
      <c r="BN64" s="1704"/>
      <c r="BO64" s="1690"/>
      <c r="BP64" s="1690"/>
      <c r="BQ64" s="1690"/>
      <c r="BR64" s="140"/>
      <c r="BS64" s="140"/>
      <c r="BT64" s="140"/>
      <c r="BU64" s="140"/>
      <c r="BV64" s="140"/>
      <c r="BW64" s="1705" t="s">
        <v>395</v>
      </c>
      <c r="BX64" s="1705"/>
      <c r="BY64" s="137"/>
      <c r="BZ64" s="137"/>
      <c r="CA64" s="137"/>
      <c r="CB64" s="137"/>
      <c r="CC64" s="137"/>
      <c r="CD64" s="137"/>
      <c r="CE64" s="137"/>
      <c r="CF64" s="1705" t="s">
        <v>395</v>
      </c>
      <c r="CG64" s="1705"/>
      <c r="CH64" s="137"/>
      <c r="CI64" s="137"/>
      <c r="CJ64" s="137"/>
      <c r="CK64" s="137"/>
      <c r="CL64" s="137"/>
      <c r="CM64" s="137"/>
      <c r="CN64" s="137"/>
      <c r="CO64" s="1705" t="s">
        <v>395</v>
      </c>
      <c r="CP64" s="1705"/>
      <c r="CQ64" s="137"/>
      <c r="CR64" s="137"/>
      <c r="CS64" s="137"/>
      <c r="CT64" s="137"/>
      <c r="CU64" s="137"/>
      <c r="CV64" s="137"/>
      <c r="CW64" s="137"/>
      <c r="CX64" s="137"/>
      <c r="CY64" s="137"/>
      <c r="CZ64" s="137"/>
      <c r="DA64" s="1565"/>
      <c r="DB64" s="1565"/>
      <c r="DC64" s="93"/>
      <c r="DD64" s="1693"/>
      <c r="DE64" s="1694"/>
      <c r="DF64" s="1694"/>
      <c r="DG64" s="1694"/>
    </row>
    <row r="65" spans="4:111" ht="8.25" customHeight="1">
      <c r="D65" s="1476"/>
      <c r="E65" s="1477"/>
      <c r="F65" s="1478"/>
      <c r="G65" s="1682" t="s">
        <v>396</v>
      </c>
      <c r="H65" s="1683"/>
      <c r="I65" s="1683"/>
      <c r="J65" s="1683"/>
      <c r="K65" s="1683"/>
      <c r="L65" s="1683"/>
      <c r="M65" s="1683"/>
      <c r="N65" s="1683"/>
      <c r="O65" s="1683"/>
      <c r="P65" s="1683"/>
      <c r="Q65" s="1684"/>
      <c r="R65" s="1685" t="s">
        <v>397</v>
      </c>
      <c r="S65" s="1686"/>
      <c r="T65" s="1686"/>
      <c r="U65" s="1686"/>
      <c r="V65" s="139"/>
      <c r="W65" s="139" t="s">
        <v>373</v>
      </c>
      <c r="X65" s="139"/>
      <c r="Y65" s="139"/>
      <c r="Z65" s="139" t="s">
        <v>374</v>
      </c>
      <c r="AA65" s="139"/>
      <c r="AB65" s="139"/>
      <c r="AC65" s="139" t="s">
        <v>371</v>
      </c>
      <c r="AD65" s="139"/>
      <c r="AE65" s="139"/>
      <c r="AF65" s="139" t="s">
        <v>391</v>
      </c>
      <c r="AG65" s="139"/>
      <c r="AH65" s="139"/>
      <c r="AI65" s="139" t="s">
        <v>373</v>
      </c>
      <c r="AJ65" s="139"/>
      <c r="AK65" s="139"/>
      <c r="AL65" s="139" t="s">
        <v>374</v>
      </c>
      <c r="AM65" s="139"/>
      <c r="AN65" s="139"/>
      <c r="AO65" s="139" t="s">
        <v>371</v>
      </c>
      <c r="AP65" s="139"/>
      <c r="AQ65" s="139"/>
      <c r="AR65" s="139" t="s">
        <v>372</v>
      </c>
      <c r="AS65" s="139"/>
      <c r="AT65" s="139"/>
      <c r="AU65" s="139" t="s">
        <v>373</v>
      </c>
      <c r="AV65" s="139"/>
      <c r="AW65" s="125"/>
      <c r="AX65" s="125"/>
      <c r="AY65" s="125"/>
      <c r="AZ65" s="125"/>
      <c r="BA65" s="90"/>
      <c r="BB65" s="1561" t="s">
        <v>397</v>
      </c>
      <c r="BC65" s="1562"/>
      <c r="BH65" s="1562" t="s">
        <v>392</v>
      </c>
      <c r="BI65" s="1562"/>
      <c r="BJ65" s="1562"/>
      <c r="BK65" s="1562"/>
      <c r="BL65" s="1562"/>
      <c r="BM65" s="1563"/>
      <c r="BN65" s="1688" t="s">
        <v>397</v>
      </c>
      <c r="BO65" s="1688"/>
      <c r="BP65" s="1688"/>
      <c r="BQ65" s="1688"/>
      <c r="BR65" s="138"/>
      <c r="BS65" s="138" t="s">
        <v>374</v>
      </c>
      <c r="BT65" s="138"/>
      <c r="BU65" s="138"/>
      <c r="BV65" s="138" t="s">
        <v>371</v>
      </c>
      <c r="BW65" s="138"/>
      <c r="BX65" s="138"/>
      <c r="BY65" s="138" t="s">
        <v>391</v>
      </c>
      <c r="BZ65" s="138"/>
      <c r="CA65" s="138"/>
      <c r="CB65" s="138" t="s">
        <v>373</v>
      </c>
      <c r="CC65" s="138"/>
      <c r="CD65" s="138"/>
      <c r="CE65" s="138" t="s">
        <v>374</v>
      </c>
      <c r="CF65" s="138"/>
      <c r="CG65" s="138"/>
      <c r="CH65" s="138" t="s">
        <v>371</v>
      </c>
      <c r="CI65" s="138"/>
      <c r="CJ65" s="138"/>
      <c r="CK65" s="138" t="s">
        <v>372</v>
      </c>
      <c r="CL65" s="138"/>
      <c r="CM65" s="138"/>
      <c r="CN65" s="138" t="s">
        <v>373</v>
      </c>
      <c r="CO65" s="138"/>
      <c r="CP65" s="138"/>
      <c r="CQ65" s="138" t="s">
        <v>374</v>
      </c>
      <c r="CR65" s="138"/>
      <c r="CS65" s="138"/>
      <c r="CT65" s="138" t="s">
        <v>371</v>
      </c>
      <c r="CU65" s="138"/>
      <c r="CV65" s="138"/>
      <c r="CW65" s="138" t="s">
        <v>393</v>
      </c>
      <c r="CX65" s="138"/>
      <c r="DC65" s="90"/>
      <c r="DD65" s="1693"/>
      <c r="DE65" s="1694"/>
      <c r="DF65" s="1694"/>
      <c r="DG65" s="1694"/>
    </row>
    <row r="66" spans="4:111" ht="8.25" customHeight="1">
      <c r="D66" s="1476"/>
      <c r="E66" s="1477"/>
      <c r="F66" s="1478"/>
      <c r="G66" s="1484"/>
      <c r="H66" s="1485"/>
      <c r="I66" s="1485"/>
      <c r="J66" s="1485"/>
      <c r="K66" s="1485"/>
      <c r="L66" s="1485"/>
      <c r="M66" s="1485"/>
      <c r="N66" s="1485"/>
      <c r="O66" s="1485"/>
      <c r="P66" s="1485"/>
      <c r="Q66" s="1486"/>
      <c r="R66" s="1687"/>
      <c r="S66" s="1688"/>
      <c r="T66" s="1688"/>
      <c r="U66" s="1688"/>
      <c r="V66" s="1680" t="str">
        <f>IF(ISERROR(MID('保険料計算シート（非表示）'!M5,LEN('保険料計算シート（非表示）'!M5)-8,1)),"",MID('保険料計算シート（非表示）'!M5,LEN('保険料計算シート（非表示）'!M5)-8,1))</f>
        <v/>
      </c>
      <c r="W66" s="1681"/>
      <c r="X66" s="1681"/>
      <c r="Y66" s="1664" t="str">
        <f>IF(ISERROR(MID('保険料計算シート（非表示）'!M5,LEN('保険料計算シート（非表示）'!M5)-7,1)),"",MID('保険料計算シート（非表示）'!M5,LEN('保険料計算シート（非表示）'!M5)-7,1))</f>
        <v/>
      </c>
      <c r="Z66" s="1664"/>
      <c r="AA66" s="1664"/>
      <c r="AB66" s="1664" t="str">
        <f>IF(ISERROR(MID('保険料計算シート（非表示）'!M5,LEN('保険料計算シート（非表示）'!M5)-6,1)),"",MID('保険料計算シート（非表示）'!M5,LEN('保険料計算シート（非表示）'!M5)-6,1))</f>
        <v/>
      </c>
      <c r="AC66" s="1664"/>
      <c r="AD66" s="1664"/>
      <c r="AE66" s="1664" t="str">
        <f>IF(ISERROR(MID('保険料計算シート（非表示）'!M5,LEN('保険料計算シート（非表示）'!M5)-5,1)),"",MID('保険料計算シート（非表示）'!M5,LEN('保険料計算シート（非表示）'!M5)-5,1))</f>
        <v/>
      </c>
      <c r="AF66" s="1664"/>
      <c r="AG66" s="1664"/>
      <c r="AH66" s="1664" t="str">
        <f>IF(ISERROR(MID('保険料計算シート（非表示）'!M5,LEN('保険料計算シート（非表示）'!M5)-4,1)),"",MID('保険料計算シート（非表示）'!M5,LEN('保険料計算シート（非表示）'!M5)-4,1))</f>
        <v/>
      </c>
      <c r="AI66" s="1664"/>
      <c r="AJ66" s="1664"/>
      <c r="AK66" s="1664" t="str">
        <f>IF(ISERROR(MID('保険料計算シート（非表示）'!M5,LEN('保険料計算シート（非表示）'!M5)-3,1)),"",MID('保険料計算シート（非表示）'!M5,LEN('保険料計算シート（非表示）'!M5)-3,1))</f>
        <v/>
      </c>
      <c r="AL66" s="1664"/>
      <c r="AM66" s="1664"/>
      <c r="AN66" s="1673" t="str">
        <f>IF(ISERROR(MID('保険料計算シート（非表示）'!M5,LEN('保険料計算シート（非表示）'!M5)-2,1)),"",MID('保険料計算シート（非表示）'!M5,LEN('保険料計算シート（非表示）'!M5)-2,1))</f>
        <v/>
      </c>
      <c r="AO66" s="1674"/>
      <c r="AP66" s="1713"/>
      <c r="AQ66" s="1664" t="str">
        <f>IF(ISERROR(MID('保険料計算シート（非表示）'!M5,LEN('保険料計算シート（非表示）'!M5)-1,1)),"",MID('保険料計算シート（非表示）'!M5,LEN('保険料計算シート（非表示）'!M5)-1,1))</f>
        <v/>
      </c>
      <c r="AR66" s="1664"/>
      <c r="AS66" s="1664"/>
      <c r="AT66" s="1664" t="str">
        <f>IF('保険料計算シート（非表示）'!M5=0,"",IF(ISERROR(MID('保険料計算シート（非表示）'!M5,LEN('保険料計算シート（非表示）'!M5),1)),"",MID('保険料計算シート（非表示）'!M5,LEN('保険料計算シート（非表示）'!M5),1)))</f>
        <v/>
      </c>
      <c r="AU66" s="1664"/>
      <c r="AV66" s="1672"/>
      <c r="AW66" s="1490"/>
      <c r="AX66" s="1622"/>
      <c r="BA66" s="99"/>
      <c r="BB66" s="1623"/>
      <c r="BC66" s="1622"/>
      <c r="BH66" s="1622"/>
      <c r="BI66" s="1622"/>
      <c r="BJ66" s="1622"/>
      <c r="BK66" s="1622"/>
      <c r="BL66" s="1622"/>
      <c r="BM66" s="1691"/>
      <c r="BN66" s="1688"/>
      <c r="BO66" s="1688"/>
      <c r="BP66" s="1688"/>
      <c r="BQ66" s="1688"/>
      <c r="BR66" s="1680" t="str">
        <f>BR61</f>
        <v/>
      </c>
      <c r="BS66" s="1681"/>
      <c r="BT66" s="1681"/>
      <c r="BU66" s="1664" t="str">
        <f>BU61</f>
        <v/>
      </c>
      <c r="BV66" s="1664"/>
      <c r="BW66" s="1664"/>
      <c r="BX66" s="1692" t="str">
        <f>BX61</f>
        <v/>
      </c>
      <c r="BY66" s="1664"/>
      <c r="BZ66" s="1664"/>
      <c r="CA66" s="1664" t="str">
        <f>CA61</f>
        <v/>
      </c>
      <c r="CB66" s="1664"/>
      <c r="CC66" s="1664"/>
      <c r="CD66" s="1664" t="str">
        <f>CD61</f>
        <v/>
      </c>
      <c r="CE66" s="1664"/>
      <c r="CF66" s="1664"/>
      <c r="CG66" s="1664" t="str">
        <f>CG61</f>
        <v/>
      </c>
      <c r="CH66" s="1664"/>
      <c r="CI66" s="1664"/>
      <c r="CJ66" s="1664" t="str">
        <f>CJ61</f>
        <v/>
      </c>
      <c r="CK66" s="1664"/>
      <c r="CL66" s="1664"/>
      <c r="CM66" s="1664" t="str">
        <f>CM61</f>
        <v/>
      </c>
      <c r="CN66" s="1664"/>
      <c r="CO66" s="1664"/>
      <c r="CP66" s="1664" t="str">
        <f>CP61</f>
        <v/>
      </c>
      <c r="CQ66" s="1664"/>
      <c r="CR66" s="1664"/>
      <c r="CS66" s="1664" t="str">
        <f>CS61</f>
        <v/>
      </c>
      <c r="CT66" s="1664"/>
      <c r="CU66" s="1664"/>
      <c r="CV66" s="1664" t="str">
        <f>CV61</f>
        <v/>
      </c>
      <c r="CW66" s="1664"/>
      <c r="CX66" s="1672"/>
      <c r="CY66" s="1519"/>
      <c r="CZ66" s="1622"/>
      <c r="DC66" s="99"/>
      <c r="DD66" s="1693"/>
      <c r="DE66" s="1694"/>
      <c r="DF66" s="1694"/>
      <c r="DG66" s="1694"/>
    </row>
    <row r="67" spans="4:111" ht="8.25" customHeight="1">
      <c r="D67" s="1476"/>
      <c r="E67" s="1477"/>
      <c r="F67" s="1478"/>
      <c r="G67" s="1484"/>
      <c r="H67" s="1485"/>
      <c r="I67" s="1485"/>
      <c r="J67" s="1485"/>
      <c r="K67" s="1485"/>
      <c r="L67" s="1485"/>
      <c r="M67" s="1485"/>
      <c r="N67" s="1485"/>
      <c r="O67" s="1485"/>
      <c r="P67" s="1485"/>
      <c r="Q67" s="1486"/>
      <c r="R67" s="1687"/>
      <c r="S67" s="1688"/>
      <c r="T67" s="1688"/>
      <c r="U67" s="1688"/>
      <c r="V67" s="1680"/>
      <c r="W67" s="1681"/>
      <c r="X67" s="1681"/>
      <c r="Y67" s="1664"/>
      <c r="Z67" s="1664"/>
      <c r="AA67" s="1664"/>
      <c r="AB67" s="1664"/>
      <c r="AC67" s="1664"/>
      <c r="AD67" s="1664"/>
      <c r="AE67" s="1664"/>
      <c r="AF67" s="1664"/>
      <c r="AG67" s="1664"/>
      <c r="AH67" s="1664"/>
      <c r="AI67" s="1664"/>
      <c r="AJ67" s="1664"/>
      <c r="AK67" s="1664"/>
      <c r="AL67" s="1664"/>
      <c r="AM67" s="1664"/>
      <c r="AN67" s="1676"/>
      <c r="AO67" s="1591"/>
      <c r="AP67" s="1714"/>
      <c r="AQ67" s="1664"/>
      <c r="AR67" s="1664"/>
      <c r="AS67" s="1664"/>
      <c r="AT67" s="1664"/>
      <c r="AU67" s="1664"/>
      <c r="AV67" s="1672"/>
      <c r="AW67" s="1622"/>
      <c r="AX67" s="1622"/>
      <c r="BB67" s="1707"/>
      <c r="BC67" s="1708"/>
      <c r="BD67" s="1708"/>
      <c r="BE67" s="1708"/>
      <c r="BF67" s="1708"/>
      <c r="BG67" s="1708"/>
      <c r="BH67" s="1708"/>
      <c r="BI67" s="1708"/>
      <c r="BJ67" s="1708"/>
      <c r="BK67" s="1708"/>
      <c r="BL67" s="1708"/>
      <c r="BM67" s="1709"/>
      <c r="BN67" s="1688"/>
      <c r="BO67" s="1688"/>
      <c r="BP67" s="1688"/>
      <c r="BQ67" s="1688"/>
      <c r="BR67" s="1680"/>
      <c r="BS67" s="1681"/>
      <c r="BT67" s="1681"/>
      <c r="BU67" s="1664"/>
      <c r="BV67" s="1664"/>
      <c r="BW67" s="1664"/>
      <c r="BX67" s="1692"/>
      <c r="BY67" s="1664"/>
      <c r="BZ67" s="1664"/>
      <c r="CA67" s="1664"/>
      <c r="CB67" s="1664"/>
      <c r="CC67" s="1664"/>
      <c r="CD67" s="1664"/>
      <c r="CE67" s="1664"/>
      <c r="CF67" s="1664"/>
      <c r="CG67" s="1664"/>
      <c r="CH67" s="1664"/>
      <c r="CI67" s="1664"/>
      <c r="CJ67" s="1664"/>
      <c r="CK67" s="1664"/>
      <c r="CL67" s="1664"/>
      <c r="CM67" s="1664"/>
      <c r="CN67" s="1664"/>
      <c r="CO67" s="1664"/>
      <c r="CP67" s="1664"/>
      <c r="CQ67" s="1664"/>
      <c r="CR67" s="1664"/>
      <c r="CS67" s="1664"/>
      <c r="CT67" s="1664"/>
      <c r="CU67" s="1664"/>
      <c r="CV67" s="1664"/>
      <c r="CW67" s="1664"/>
      <c r="CX67" s="1672"/>
      <c r="CY67" s="1623"/>
      <c r="CZ67" s="1622"/>
      <c r="DC67" s="99"/>
      <c r="DD67" s="1693"/>
      <c r="DE67" s="1694"/>
      <c r="DF67" s="1694"/>
      <c r="DG67" s="1694"/>
    </row>
    <row r="68" spans="4:111" ht="8.25" customHeight="1">
      <c r="D68" s="1476"/>
      <c r="E68" s="1477"/>
      <c r="F68" s="1478"/>
      <c r="G68" s="1484"/>
      <c r="H68" s="1485"/>
      <c r="I68" s="1485"/>
      <c r="J68" s="1485"/>
      <c r="K68" s="1485"/>
      <c r="L68" s="1485"/>
      <c r="M68" s="1485"/>
      <c r="N68" s="1485"/>
      <c r="O68" s="1485"/>
      <c r="P68" s="1485"/>
      <c r="Q68" s="1486"/>
      <c r="R68" s="1687"/>
      <c r="S68" s="1688"/>
      <c r="T68" s="1688"/>
      <c r="U68" s="1688"/>
      <c r="V68" s="1680"/>
      <c r="W68" s="1681"/>
      <c r="X68" s="1681"/>
      <c r="Y68" s="1664"/>
      <c r="Z68" s="1664"/>
      <c r="AA68" s="1664"/>
      <c r="AB68" s="1664"/>
      <c r="AC68" s="1664"/>
      <c r="AD68" s="1664"/>
      <c r="AE68" s="1664"/>
      <c r="AF68" s="1664"/>
      <c r="AG68" s="1664"/>
      <c r="AH68" s="1664"/>
      <c r="AI68" s="1664"/>
      <c r="AJ68" s="1664"/>
      <c r="AK68" s="1664"/>
      <c r="AL68" s="1664"/>
      <c r="AM68" s="1664"/>
      <c r="AN68" s="1677"/>
      <c r="AO68" s="1678"/>
      <c r="AP68" s="1715"/>
      <c r="AQ68" s="1664"/>
      <c r="AR68" s="1664"/>
      <c r="AS68" s="1664"/>
      <c r="AT68" s="1664"/>
      <c r="AU68" s="1664"/>
      <c r="AV68" s="1672"/>
      <c r="AW68" s="1622"/>
      <c r="AX68" s="1622"/>
      <c r="AY68" s="1554" t="s">
        <v>394</v>
      </c>
      <c r="AZ68" s="1554"/>
      <c r="BA68" s="1554"/>
      <c r="BB68" s="1707"/>
      <c r="BC68" s="1708"/>
      <c r="BD68" s="1708"/>
      <c r="BE68" s="1708"/>
      <c r="BF68" s="1708"/>
      <c r="BG68" s="1708"/>
      <c r="BH68" s="1708"/>
      <c r="BI68" s="1708"/>
      <c r="BJ68" s="1708"/>
      <c r="BK68" s="1708"/>
      <c r="BL68" s="1708"/>
      <c r="BM68" s="1709"/>
      <c r="BN68" s="1688"/>
      <c r="BO68" s="1688"/>
      <c r="BP68" s="1688"/>
      <c r="BQ68" s="1688"/>
      <c r="BR68" s="1680"/>
      <c r="BS68" s="1681"/>
      <c r="BT68" s="1681"/>
      <c r="BU68" s="1664"/>
      <c r="BV68" s="1664"/>
      <c r="BW68" s="1664"/>
      <c r="BX68" s="1692"/>
      <c r="BY68" s="1664"/>
      <c r="BZ68" s="1664"/>
      <c r="CA68" s="1664"/>
      <c r="CB68" s="1664"/>
      <c r="CC68" s="1664"/>
      <c r="CD68" s="1664"/>
      <c r="CE68" s="1664"/>
      <c r="CF68" s="1664"/>
      <c r="CG68" s="1664"/>
      <c r="CH68" s="1664"/>
      <c r="CI68" s="1664"/>
      <c r="CJ68" s="1664"/>
      <c r="CK68" s="1664"/>
      <c r="CL68" s="1664"/>
      <c r="CM68" s="1664"/>
      <c r="CN68" s="1664"/>
      <c r="CO68" s="1664"/>
      <c r="CP68" s="1664"/>
      <c r="CQ68" s="1664"/>
      <c r="CR68" s="1664"/>
      <c r="CS68" s="1664"/>
      <c r="CT68" s="1664"/>
      <c r="CU68" s="1664"/>
      <c r="CV68" s="1664"/>
      <c r="CW68" s="1664"/>
      <c r="CX68" s="1672"/>
      <c r="CY68" s="1623"/>
      <c r="CZ68" s="1622"/>
      <c r="DA68" s="1622" t="s">
        <v>393</v>
      </c>
      <c r="DB68" s="1622"/>
      <c r="DC68" s="99"/>
      <c r="DD68" s="1693"/>
      <c r="DE68" s="1694"/>
      <c r="DF68" s="1694"/>
      <c r="DG68" s="1694"/>
    </row>
    <row r="69" spans="4:111" ht="8.25" customHeight="1">
      <c r="D69" s="1476"/>
      <c r="E69" s="1477"/>
      <c r="F69" s="1478"/>
      <c r="G69" s="1487"/>
      <c r="H69" s="1488"/>
      <c r="I69" s="1488"/>
      <c r="J69" s="1488"/>
      <c r="K69" s="1488"/>
      <c r="L69" s="1488"/>
      <c r="M69" s="1488"/>
      <c r="N69" s="1488"/>
      <c r="O69" s="1488"/>
      <c r="P69" s="1488"/>
      <c r="Q69" s="1489"/>
      <c r="R69" s="1689"/>
      <c r="S69" s="1690"/>
      <c r="T69" s="1690"/>
      <c r="U69" s="1690"/>
      <c r="V69" s="137"/>
      <c r="W69" s="137"/>
      <c r="X69" s="137"/>
      <c r="Y69" s="137"/>
      <c r="Z69" s="137"/>
      <c r="AA69" s="137"/>
      <c r="AB69" s="137"/>
      <c r="AC69" s="137"/>
      <c r="AD69" s="1705" t="s">
        <v>395</v>
      </c>
      <c r="AE69" s="1705"/>
      <c r="AF69" s="137"/>
      <c r="AG69" s="137"/>
      <c r="AH69" s="137"/>
      <c r="AI69" s="137"/>
      <c r="AJ69" s="137"/>
      <c r="AK69" s="137"/>
      <c r="AL69" s="137"/>
      <c r="AM69" s="1705" t="s">
        <v>395</v>
      </c>
      <c r="AN69" s="1705"/>
      <c r="AO69" s="137"/>
      <c r="AP69" s="137"/>
      <c r="AQ69" s="137"/>
      <c r="AR69" s="137"/>
      <c r="AS69" s="137"/>
      <c r="AT69" s="137"/>
      <c r="AU69" s="137"/>
      <c r="AV69" s="137"/>
      <c r="AW69" s="137"/>
      <c r="AX69" s="137"/>
      <c r="AY69" s="1706"/>
      <c r="AZ69" s="1706"/>
      <c r="BA69" s="1706"/>
      <c r="BB69" s="1710"/>
      <c r="BC69" s="1711"/>
      <c r="BD69" s="1711"/>
      <c r="BE69" s="1711"/>
      <c r="BF69" s="1711"/>
      <c r="BG69" s="1711"/>
      <c r="BH69" s="1711"/>
      <c r="BI69" s="1711"/>
      <c r="BJ69" s="1711"/>
      <c r="BK69" s="1711"/>
      <c r="BL69" s="1711"/>
      <c r="BM69" s="1712"/>
      <c r="BN69" s="1690"/>
      <c r="BO69" s="1690"/>
      <c r="BP69" s="1690"/>
      <c r="BQ69" s="1690"/>
      <c r="BR69" s="140"/>
      <c r="BS69" s="140"/>
      <c r="BT69" s="140"/>
      <c r="BU69" s="140"/>
      <c r="BV69" s="140"/>
      <c r="BW69" s="1705" t="s">
        <v>395</v>
      </c>
      <c r="BX69" s="1705"/>
      <c r="BY69" s="137"/>
      <c r="BZ69" s="137"/>
      <c r="CA69" s="137"/>
      <c r="CB69" s="137"/>
      <c r="CC69" s="137"/>
      <c r="CD69" s="137"/>
      <c r="CE69" s="137"/>
      <c r="CF69" s="1705" t="s">
        <v>395</v>
      </c>
      <c r="CG69" s="1705"/>
      <c r="CH69" s="137"/>
      <c r="CI69" s="137"/>
      <c r="CJ69" s="137"/>
      <c r="CK69" s="137"/>
      <c r="CL69" s="137"/>
      <c r="CM69" s="137"/>
      <c r="CN69" s="137"/>
      <c r="CO69" s="1705" t="s">
        <v>395</v>
      </c>
      <c r="CP69" s="1705"/>
      <c r="CQ69" s="137"/>
      <c r="CR69" s="137"/>
      <c r="CS69" s="137"/>
      <c r="CT69" s="137"/>
      <c r="CU69" s="137"/>
      <c r="CV69" s="137"/>
      <c r="CW69" s="137"/>
      <c r="CX69" s="137"/>
      <c r="CY69" s="137"/>
      <c r="CZ69" s="137"/>
      <c r="DA69" s="1565"/>
      <c r="DB69" s="1565"/>
      <c r="DC69" s="93"/>
      <c r="DD69" s="1693"/>
      <c r="DE69" s="1694"/>
      <c r="DF69" s="1694"/>
      <c r="DG69" s="1694"/>
    </row>
    <row r="70" spans="4:111" ht="8.25" customHeight="1">
      <c r="D70" s="1476"/>
      <c r="E70" s="1477"/>
      <c r="F70" s="1478"/>
      <c r="G70" s="1682" t="s">
        <v>906</v>
      </c>
      <c r="H70" s="1683"/>
      <c r="I70" s="1683"/>
      <c r="J70" s="1683"/>
      <c r="K70" s="1683"/>
      <c r="L70" s="1683"/>
      <c r="M70" s="1683"/>
      <c r="N70" s="1683"/>
      <c r="O70" s="1683"/>
      <c r="P70" s="1683"/>
      <c r="Q70" s="1684"/>
      <c r="R70" s="1716" t="s">
        <v>916</v>
      </c>
      <c r="S70" s="1717"/>
      <c r="T70" s="1717"/>
      <c r="U70" s="1717"/>
      <c r="V70" s="139"/>
      <c r="W70" s="139" t="s">
        <v>373</v>
      </c>
      <c r="X70" s="139"/>
      <c r="Y70" s="139"/>
      <c r="Z70" s="139" t="s">
        <v>374</v>
      </c>
      <c r="AA70" s="139"/>
      <c r="AB70" s="139"/>
      <c r="AC70" s="139" t="s">
        <v>371</v>
      </c>
      <c r="AD70" s="139"/>
      <c r="AE70" s="139"/>
      <c r="AF70" s="139" t="s">
        <v>391</v>
      </c>
      <c r="AG70" s="139"/>
      <c r="AH70" s="139"/>
      <c r="AI70" s="139" t="s">
        <v>373</v>
      </c>
      <c r="AJ70" s="139"/>
      <c r="AK70" s="139"/>
      <c r="AL70" s="139" t="s">
        <v>374</v>
      </c>
      <c r="AM70" s="139"/>
      <c r="AN70" s="139"/>
      <c r="AO70" s="139" t="s">
        <v>371</v>
      </c>
      <c r="AP70" s="139"/>
      <c r="AQ70" s="139"/>
      <c r="AR70" s="139" t="s">
        <v>372</v>
      </c>
      <c r="AS70" s="139"/>
      <c r="AT70" s="139"/>
      <c r="AU70" s="139" t="s">
        <v>373</v>
      </c>
      <c r="AV70" s="139"/>
      <c r="AW70" s="125"/>
      <c r="AX70" s="125"/>
      <c r="AY70" s="125"/>
      <c r="AZ70" s="125"/>
      <c r="BA70" s="90"/>
      <c r="BB70" s="1561" t="s">
        <v>400</v>
      </c>
      <c r="BC70" s="1562"/>
      <c r="BH70" s="1562" t="s">
        <v>392</v>
      </c>
      <c r="BI70" s="1562"/>
      <c r="BJ70" s="1562"/>
      <c r="BK70" s="1562"/>
      <c r="BL70" s="1562"/>
      <c r="BM70" s="1563"/>
      <c r="BN70" s="1720" t="s">
        <v>400</v>
      </c>
      <c r="BO70" s="1717"/>
      <c r="BP70" s="1717"/>
      <c r="BQ70" s="1717"/>
      <c r="BR70" s="138"/>
      <c r="BS70" s="138" t="s">
        <v>374</v>
      </c>
      <c r="BT70" s="138"/>
      <c r="BU70" s="138"/>
      <c r="BV70" s="138" t="s">
        <v>371</v>
      </c>
      <c r="BW70" s="138"/>
      <c r="BX70" s="138"/>
      <c r="BY70" s="138" t="s">
        <v>391</v>
      </c>
      <c r="BZ70" s="138"/>
      <c r="CA70" s="138"/>
      <c r="CB70" s="138" t="s">
        <v>373</v>
      </c>
      <c r="CC70" s="138"/>
      <c r="CD70" s="138"/>
      <c r="CE70" s="138" t="s">
        <v>374</v>
      </c>
      <c r="CF70" s="138"/>
      <c r="CG70" s="138"/>
      <c r="CH70" s="138" t="s">
        <v>371</v>
      </c>
      <c r="CI70" s="138"/>
      <c r="CJ70" s="138"/>
      <c r="CK70" s="138" t="s">
        <v>372</v>
      </c>
      <c r="CL70" s="138"/>
      <c r="CM70" s="138"/>
      <c r="CN70" s="138" t="s">
        <v>373</v>
      </c>
      <c r="CO70" s="138"/>
      <c r="CP70" s="138"/>
      <c r="CQ70" s="138" t="s">
        <v>374</v>
      </c>
      <c r="CR70" s="138"/>
      <c r="CS70" s="138"/>
      <c r="CT70" s="138" t="s">
        <v>371</v>
      </c>
      <c r="CU70" s="138"/>
      <c r="CV70" s="138"/>
      <c r="CW70" s="138" t="s">
        <v>393</v>
      </c>
      <c r="CX70" s="138"/>
      <c r="CY70" s="125"/>
      <c r="CZ70" s="125"/>
      <c r="DA70" s="125"/>
      <c r="DB70" s="125"/>
      <c r="DC70" s="90"/>
      <c r="DF70" s="1694"/>
      <c r="DG70" s="1694"/>
    </row>
    <row r="71" spans="4:111" ht="8.25" customHeight="1">
      <c r="D71" s="1476"/>
      <c r="E71" s="1477"/>
      <c r="F71" s="1478"/>
      <c r="G71" s="1484"/>
      <c r="H71" s="1485"/>
      <c r="I71" s="1485"/>
      <c r="J71" s="1485"/>
      <c r="K71" s="1485"/>
      <c r="L71" s="1485"/>
      <c r="M71" s="1485"/>
      <c r="N71" s="1485"/>
      <c r="O71" s="1485"/>
      <c r="P71" s="1485"/>
      <c r="Q71" s="1486"/>
      <c r="R71" s="1718"/>
      <c r="S71" s="1719"/>
      <c r="T71" s="1719"/>
      <c r="U71" s="1719"/>
      <c r="V71" s="1680" t="s">
        <v>102</v>
      </c>
      <c r="W71" s="1681"/>
      <c r="X71" s="1681"/>
      <c r="Y71" s="1664" t="s">
        <v>102</v>
      </c>
      <c r="Z71" s="1664"/>
      <c r="AA71" s="1664"/>
      <c r="AB71" s="1664" t="s">
        <v>102</v>
      </c>
      <c r="AC71" s="1664"/>
      <c r="AD71" s="1664"/>
      <c r="AE71" s="1664" t="s">
        <v>102</v>
      </c>
      <c r="AF71" s="1664"/>
      <c r="AG71" s="1664"/>
      <c r="AH71" s="1664" t="s">
        <v>102</v>
      </c>
      <c r="AI71" s="1664"/>
      <c r="AJ71" s="1664"/>
      <c r="AK71" s="1664" t="s">
        <v>102</v>
      </c>
      <c r="AL71" s="1664"/>
      <c r="AM71" s="1664"/>
      <c r="AN71" s="1664" t="s">
        <v>102</v>
      </c>
      <c r="AO71" s="1664"/>
      <c r="AP71" s="1664"/>
      <c r="AQ71" s="1664" t="s">
        <v>102</v>
      </c>
      <c r="AR71" s="1664"/>
      <c r="AS71" s="1664"/>
      <c r="AT71" s="1664" t="s">
        <v>102</v>
      </c>
      <c r="AU71" s="1664"/>
      <c r="AV71" s="1672"/>
      <c r="AW71" s="1519"/>
      <c r="AX71" s="1622"/>
      <c r="BA71" s="99"/>
      <c r="BB71" s="1623"/>
      <c r="BC71" s="1622"/>
      <c r="BH71" s="1622"/>
      <c r="BI71" s="1622"/>
      <c r="BJ71" s="1622"/>
      <c r="BK71" s="1622"/>
      <c r="BL71" s="1622"/>
      <c r="BM71" s="1691"/>
      <c r="BN71" s="1721"/>
      <c r="BO71" s="1719"/>
      <c r="BP71" s="1719"/>
      <c r="BQ71" s="1719"/>
      <c r="BR71" s="1680" t="s">
        <v>102</v>
      </c>
      <c r="BS71" s="1681"/>
      <c r="BT71" s="1681"/>
      <c r="BU71" s="1664" t="s">
        <v>102</v>
      </c>
      <c r="BV71" s="1664"/>
      <c r="BW71" s="1664"/>
      <c r="BX71" s="1692" t="s">
        <v>102</v>
      </c>
      <c r="BY71" s="1664"/>
      <c r="BZ71" s="1664"/>
      <c r="CA71" s="1664" t="s">
        <v>102</v>
      </c>
      <c r="CB71" s="1664"/>
      <c r="CC71" s="1664"/>
      <c r="CD71" s="1664" t="s">
        <v>102</v>
      </c>
      <c r="CE71" s="1664"/>
      <c r="CF71" s="1664"/>
      <c r="CG71" s="1664" t="s">
        <v>102</v>
      </c>
      <c r="CH71" s="1664"/>
      <c r="CI71" s="1664"/>
      <c r="CJ71" s="1664" t="s">
        <v>102</v>
      </c>
      <c r="CK71" s="1664"/>
      <c r="CL71" s="1664"/>
      <c r="CM71" s="1664" t="s">
        <v>102</v>
      </c>
      <c r="CN71" s="1664"/>
      <c r="CO71" s="1664"/>
      <c r="CP71" s="1664" t="s">
        <v>102</v>
      </c>
      <c r="CQ71" s="1664"/>
      <c r="CR71" s="1664"/>
      <c r="CS71" s="1664" t="s">
        <v>102</v>
      </c>
      <c r="CT71" s="1664"/>
      <c r="CU71" s="1664"/>
      <c r="CV71" s="1664" t="s">
        <v>102</v>
      </c>
      <c r="CW71" s="1664"/>
      <c r="CX71" s="1672"/>
      <c r="CY71" s="1519"/>
      <c r="CZ71" s="1622"/>
      <c r="DC71" s="99"/>
      <c r="DF71" s="1694"/>
      <c r="DG71" s="1694"/>
    </row>
    <row r="72" spans="4:111" ht="8.25" customHeight="1">
      <c r="D72" s="1476"/>
      <c r="E72" s="1477"/>
      <c r="F72" s="1478"/>
      <c r="G72" s="1484"/>
      <c r="H72" s="1485"/>
      <c r="I72" s="1485"/>
      <c r="J72" s="1485"/>
      <c r="K72" s="1485"/>
      <c r="L72" s="1485"/>
      <c r="M72" s="1485"/>
      <c r="N72" s="1485"/>
      <c r="O72" s="1485"/>
      <c r="P72" s="1485"/>
      <c r="Q72" s="1486"/>
      <c r="R72" s="1718"/>
      <c r="S72" s="1719"/>
      <c r="T72" s="1719"/>
      <c r="U72" s="1719"/>
      <c r="V72" s="1680"/>
      <c r="W72" s="1681"/>
      <c r="X72" s="1681"/>
      <c r="Y72" s="1664"/>
      <c r="Z72" s="1664"/>
      <c r="AA72" s="1664"/>
      <c r="AB72" s="1664"/>
      <c r="AC72" s="1664"/>
      <c r="AD72" s="1664"/>
      <c r="AE72" s="1664"/>
      <c r="AF72" s="1664"/>
      <c r="AG72" s="1664"/>
      <c r="AH72" s="1664"/>
      <c r="AI72" s="1664"/>
      <c r="AJ72" s="1664"/>
      <c r="AK72" s="1664"/>
      <c r="AL72" s="1664"/>
      <c r="AM72" s="1664"/>
      <c r="AN72" s="1664"/>
      <c r="AO72" s="1664"/>
      <c r="AP72" s="1664"/>
      <c r="AQ72" s="1664"/>
      <c r="AR72" s="1664"/>
      <c r="AS72" s="1664"/>
      <c r="AT72" s="1664"/>
      <c r="AU72" s="1664"/>
      <c r="AV72" s="1672"/>
      <c r="AW72" s="1623"/>
      <c r="AX72" s="1622"/>
      <c r="BB72" s="1722" t="s">
        <v>399</v>
      </c>
      <c r="BC72" s="1723"/>
      <c r="BD72" s="1723"/>
      <c r="BE72" s="1723"/>
      <c r="BF72" s="1723"/>
      <c r="BG72" s="1723"/>
      <c r="BH72" s="1723"/>
      <c r="BI72" s="1723"/>
      <c r="BJ72" s="1723"/>
      <c r="BK72" s="1723"/>
      <c r="BL72" s="1723"/>
      <c r="BM72" s="1724"/>
      <c r="BN72" s="1719"/>
      <c r="BO72" s="1719"/>
      <c r="BP72" s="1719"/>
      <c r="BQ72" s="1719"/>
      <c r="BR72" s="1680"/>
      <c r="BS72" s="1681"/>
      <c r="BT72" s="1681"/>
      <c r="BU72" s="1664"/>
      <c r="BV72" s="1664"/>
      <c r="BW72" s="1664"/>
      <c r="BX72" s="1692"/>
      <c r="BY72" s="1664"/>
      <c r="BZ72" s="1664"/>
      <c r="CA72" s="1664"/>
      <c r="CB72" s="1664"/>
      <c r="CC72" s="1664"/>
      <c r="CD72" s="1664"/>
      <c r="CE72" s="1664"/>
      <c r="CF72" s="1664"/>
      <c r="CG72" s="1664"/>
      <c r="CH72" s="1664"/>
      <c r="CI72" s="1664"/>
      <c r="CJ72" s="1664"/>
      <c r="CK72" s="1664"/>
      <c r="CL72" s="1664"/>
      <c r="CM72" s="1664"/>
      <c r="CN72" s="1664"/>
      <c r="CO72" s="1664"/>
      <c r="CP72" s="1664"/>
      <c r="CQ72" s="1664"/>
      <c r="CR72" s="1664"/>
      <c r="CS72" s="1664"/>
      <c r="CT72" s="1664"/>
      <c r="CU72" s="1664"/>
      <c r="CV72" s="1664"/>
      <c r="CW72" s="1664"/>
      <c r="CX72" s="1672"/>
      <c r="CY72" s="1623"/>
      <c r="CZ72" s="1622"/>
      <c r="DC72" s="99"/>
      <c r="DF72" s="1694"/>
      <c r="DG72" s="1694"/>
    </row>
    <row r="73" spans="4:111" ht="8.25" customHeight="1">
      <c r="D73" s="1476"/>
      <c r="E73" s="1477"/>
      <c r="F73" s="1478"/>
      <c r="G73" s="1484"/>
      <c r="H73" s="1485"/>
      <c r="I73" s="1485"/>
      <c r="J73" s="1485"/>
      <c r="K73" s="1485"/>
      <c r="L73" s="1485"/>
      <c r="M73" s="1485"/>
      <c r="N73" s="1485"/>
      <c r="O73" s="1485"/>
      <c r="P73" s="1485"/>
      <c r="Q73" s="1486"/>
      <c r="R73" s="1718"/>
      <c r="S73" s="1719"/>
      <c r="T73" s="1719"/>
      <c r="U73" s="1719"/>
      <c r="V73" s="1680"/>
      <c r="W73" s="1681"/>
      <c r="X73" s="1681"/>
      <c r="Y73" s="1664"/>
      <c r="Z73" s="1664"/>
      <c r="AA73" s="1664"/>
      <c r="AB73" s="1664"/>
      <c r="AC73" s="1664"/>
      <c r="AD73" s="1664"/>
      <c r="AE73" s="1664"/>
      <c r="AF73" s="1664"/>
      <c r="AG73" s="1664"/>
      <c r="AH73" s="1664"/>
      <c r="AI73" s="1664"/>
      <c r="AJ73" s="1664"/>
      <c r="AK73" s="1664"/>
      <c r="AL73" s="1664"/>
      <c r="AM73" s="1664"/>
      <c r="AN73" s="1664"/>
      <c r="AO73" s="1664"/>
      <c r="AP73" s="1664"/>
      <c r="AQ73" s="1664"/>
      <c r="AR73" s="1664"/>
      <c r="AS73" s="1664"/>
      <c r="AT73" s="1664"/>
      <c r="AU73" s="1664"/>
      <c r="AV73" s="1672"/>
      <c r="AW73" s="1623"/>
      <c r="AX73" s="1622"/>
      <c r="AY73" s="1554" t="s">
        <v>394</v>
      </c>
      <c r="AZ73" s="1554"/>
      <c r="BA73" s="1554"/>
      <c r="BB73" s="1722"/>
      <c r="BC73" s="1723"/>
      <c r="BD73" s="1723"/>
      <c r="BE73" s="1723"/>
      <c r="BF73" s="1723"/>
      <c r="BG73" s="1723"/>
      <c r="BH73" s="1723"/>
      <c r="BI73" s="1723"/>
      <c r="BJ73" s="1723"/>
      <c r="BK73" s="1723"/>
      <c r="BL73" s="1723"/>
      <c r="BM73" s="1724"/>
      <c r="BN73" s="1719"/>
      <c r="BO73" s="1719"/>
      <c r="BP73" s="1719"/>
      <c r="BQ73" s="1719"/>
      <c r="BR73" s="1680"/>
      <c r="BS73" s="1681"/>
      <c r="BT73" s="1681"/>
      <c r="BU73" s="1664"/>
      <c r="BV73" s="1664"/>
      <c r="BW73" s="1664"/>
      <c r="BX73" s="1692"/>
      <c r="BY73" s="1664"/>
      <c r="BZ73" s="1664"/>
      <c r="CA73" s="1664"/>
      <c r="CB73" s="1664"/>
      <c r="CC73" s="1664"/>
      <c r="CD73" s="1664"/>
      <c r="CE73" s="1664"/>
      <c r="CF73" s="1664"/>
      <c r="CG73" s="1664"/>
      <c r="CH73" s="1664"/>
      <c r="CI73" s="1664"/>
      <c r="CJ73" s="1664"/>
      <c r="CK73" s="1664"/>
      <c r="CL73" s="1664"/>
      <c r="CM73" s="1664"/>
      <c r="CN73" s="1664"/>
      <c r="CO73" s="1664"/>
      <c r="CP73" s="1664"/>
      <c r="CQ73" s="1664"/>
      <c r="CR73" s="1664"/>
      <c r="CS73" s="1664"/>
      <c r="CT73" s="1664"/>
      <c r="CU73" s="1664"/>
      <c r="CV73" s="1664"/>
      <c r="CW73" s="1664"/>
      <c r="CX73" s="1672"/>
      <c r="CY73" s="1623"/>
      <c r="CZ73" s="1622"/>
      <c r="DA73" s="1622" t="s">
        <v>393</v>
      </c>
      <c r="DB73" s="1622"/>
      <c r="DC73" s="99"/>
      <c r="DF73" s="1694"/>
      <c r="DG73" s="1694"/>
    </row>
    <row r="74" spans="4:111" ht="8.25" customHeight="1" thickBot="1">
      <c r="D74" s="1479"/>
      <c r="E74" s="1480"/>
      <c r="F74" s="1481"/>
      <c r="G74" s="1487"/>
      <c r="H74" s="1488"/>
      <c r="I74" s="1488"/>
      <c r="J74" s="1488"/>
      <c r="K74" s="1488"/>
      <c r="L74" s="1488"/>
      <c r="M74" s="1488"/>
      <c r="N74" s="1488"/>
      <c r="O74" s="1488"/>
      <c r="P74" s="1488"/>
      <c r="Q74" s="1489"/>
      <c r="R74" s="1718"/>
      <c r="S74" s="1719"/>
      <c r="T74" s="1719"/>
      <c r="U74" s="1719"/>
      <c r="Y74" s="137"/>
      <c r="Z74" s="137"/>
      <c r="AA74" s="137"/>
      <c r="AB74" s="137"/>
      <c r="AC74" s="137"/>
      <c r="AD74" s="1705" t="s">
        <v>395</v>
      </c>
      <c r="AE74" s="1705"/>
      <c r="AF74" s="137"/>
      <c r="AG74" s="137"/>
      <c r="AH74" s="137"/>
      <c r="AI74" s="137"/>
      <c r="AJ74" s="137"/>
      <c r="AK74" s="137"/>
      <c r="AL74" s="137"/>
      <c r="AM74" s="1705" t="s">
        <v>395</v>
      </c>
      <c r="AN74" s="1705"/>
      <c r="AO74" s="137"/>
      <c r="AP74" s="137"/>
      <c r="AQ74" s="137"/>
      <c r="AR74" s="137"/>
      <c r="AS74" s="137"/>
      <c r="AT74" s="137"/>
      <c r="AU74" s="137"/>
      <c r="AV74" s="137"/>
      <c r="AY74" s="1554"/>
      <c r="AZ74" s="1554"/>
      <c r="BA74" s="1554"/>
      <c r="BB74" s="1725"/>
      <c r="BC74" s="1726"/>
      <c r="BD74" s="1726"/>
      <c r="BE74" s="1726"/>
      <c r="BF74" s="1726"/>
      <c r="BG74" s="1726"/>
      <c r="BH74" s="1726"/>
      <c r="BI74" s="1726"/>
      <c r="BJ74" s="1726"/>
      <c r="BK74" s="1726"/>
      <c r="BL74" s="1726"/>
      <c r="BM74" s="1727"/>
      <c r="BN74" s="1719"/>
      <c r="BO74" s="1719"/>
      <c r="BP74" s="1719"/>
      <c r="BQ74" s="1719"/>
      <c r="BR74" s="140"/>
      <c r="BS74" s="140"/>
      <c r="BT74" s="140"/>
      <c r="BU74" s="140"/>
      <c r="BV74" s="140"/>
      <c r="BW74" s="1705" t="s">
        <v>395</v>
      </c>
      <c r="BX74" s="1705"/>
      <c r="BY74" s="137"/>
      <c r="BZ74" s="137"/>
      <c r="CA74" s="137"/>
      <c r="CB74" s="137"/>
      <c r="CC74" s="137"/>
      <c r="CD74" s="137"/>
      <c r="CE74" s="137"/>
      <c r="CF74" s="1705" t="s">
        <v>395</v>
      </c>
      <c r="CG74" s="1705"/>
      <c r="CH74" s="137"/>
      <c r="CI74" s="137"/>
      <c r="CJ74" s="137"/>
      <c r="CK74" s="137"/>
      <c r="CL74" s="137"/>
      <c r="CM74" s="137"/>
      <c r="CN74" s="137"/>
      <c r="CO74" s="1705" t="s">
        <v>395</v>
      </c>
      <c r="CP74" s="1705"/>
      <c r="CQ74" s="137"/>
      <c r="CR74" s="137"/>
      <c r="CS74" s="137"/>
      <c r="CT74" s="137"/>
      <c r="CU74" s="137"/>
      <c r="CV74" s="137"/>
      <c r="CW74" s="137"/>
      <c r="CX74" s="137"/>
      <c r="DA74" s="1622"/>
      <c r="DB74" s="1622"/>
      <c r="DC74" s="99"/>
      <c r="DF74" s="1694"/>
      <c r="DG74" s="1694"/>
    </row>
    <row r="75" spans="4:111" ht="8.25" customHeight="1" thickTop="1">
      <c r="D75" s="144"/>
      <c r="E75" s="145"/>
      <c r="F75" s="145"/>
      <c r="G75" s="145"/>
      <c r="H75" s="145"/>
      <c r="I75" s="145"/>
      <c r="J75" s="145"/>
      <c r="K75" s="145"/>
      <c r="L75" s="145"/>
      <c r="M75" s="145"/>
      <c r="N75" s="145"/>
      <c r="O75" s="145"/>
      <c r="P75" s="145"/>
      <c r="Q75" s="146"/>
      <c r="R75" s="1746" t="s">
        <v>401</v>
      </c>
      <c r="S75" s="1731"/>
      <c r="T75" s="1731"/>
      <c r="U75" s="1731"/>
      <c r="V75" s="148"/>
      <c r="W75" s="148" t="s">
        <v>373</v>
      </c>
      <c r="X75" s="148"/>
      <c r="Y75" s="148"/>
      <c r="Z75" s="148" t="s">
        <v>374</v>
      </c>
      <c r="AA75" s="148"/>
      <c r="AB75" s="148"/>
      <c r="AC75" s="148" t="s">
        <v>371</v>
      </c>
      <c r="AD75" s="148"/>
      <c r="AE75" s="148"/>
      <c r="AF75" s="148" t="s">
        <v>391</v>
      </c>
      <c r="AG75" s="148"/>
      <c r="AH75" s="148"/>
      <c r="AI75" s="148" t="s">
        <v>373</v>
      </c>
      <c r="AJ75" s="148"/>
      <c r="AK75" s="148"/>
      <c r="AL75" s="148" t="s">
        <v>374</v>
      </c>
      <c r="AM75" s="148"/>
      <c r="AN75" s="148"/>
      <c r="AO75" s="148" t="s">
        <v>371</v>
      </c>
      <c r="AP75" s="148"/>
      <c r="AQ75" s="148"/>
      <c r="AR75" s="148" t="s">
        <v>372</v>
      </c>
      <c r="AS75" s="148"/>
      <c r="AT75" s="148"/>
      <c r="AU75" s="148" t="s">
        <v>373</v>
      </c>
      <c r="AV75" s="148"/>
      <c r="AW75" s="111"/>
      <c r="AX75" s="111"/>
      <c r="AY75" s="111"/>
      <c r="AZ75" s="111"/>
      <c r="BA75" s="111"/>
      <c r="BB75" s="1623" t="s">
        <v>401</v>
      </c>
      <c r="BC75" s="1622"/>
      <c r="BH75" s="1622" t="s">
        <v>392</v>
      </c>
      <c r="BI75" s="1622"/>
      <c r="BJ75" s="1622"/>
      <c r="BK75" s="1622"/>
      <c r="BL75" s="1622"/>
      <c r="BM75" s="1691"/>
      <c r="BN75" s="1731" t="s">
        <v>401</v>
      </c>
      <c r="BO75" s="1731"/>
      <c r="BP75" s="1731"/>
      <c r="BQ75" s="1731"/>
      <c r="BR75" s="148"/>
      <c r="BS75" s="148" t="s">
        <v>374</v>
      </c>
      <c r="BT75" s="148"/>
      <c r="BU75" s="148"/>
      <c r="BV75" s="148" t="s">
        <v>371</v>
      </c>
      <c r="BW75" s="148"/>
      <c r="BX75" s="148"/>
      <c r="BY75" s="148" t="s">
        <v>391</v>
      </c>
      <c r="BZ75" s="148"/>
      <c r="CA75" s="148"/>
      <c r="CB75" s="148" t="s">
        <v>373</v>
      </c>
      <c r="CC75" s="148"/>
      <c r="CD75" s="148"/>
      <c r="CE75" s="148" t="s">
        <v>374</v>
      </c>
      <c r="CF75" s="148"/>
      <c r="CG75" s="148"/>
      <c r="CH75" s="148" t="s">
        <v>371</v>
      </c>
      <c r="CI75" s="148"/>
      <c r="CJ75" s="148"/>
      <c r="CK75" s="148" t="s">
        <v>372</v>
      </c>
      <c r="CL75" s="148"/>
      <c r="CM75" s="148"/>
      <c r="CN75" s="148" t="s">
        <v>373</v>
      </c>
      <c r="CO75" s="148"/>
      <c r="CP75" s="148"/>
      <c r="CQ75" s="148" t="s">
        <v>374</v>
      </c>
      <c r="CR75" s="148"/>
      <c r="CS75" s="148"/>
      <c r="CT75" s="148" t="s">
        <v>371</v>
      </c>
      <c r="CU75" s="148"/>
      <c r="CV75" s="148"/>
      <c r="CW75" s="148" t="s">
        <v>393</v>
      </c>
      <c r="CX75" s="148"/>
      <c r="CY75" s="111"/>
      <c r="CZ75" s="111"/>
      <c r="DA75" s="111"/>
      <c r="DB75" s="111"/>
      <c r="DC75" s="112"/>
      <c r="DF75" s="1694"/>
      <c r="DG75" s="1694"/>
    </row>
    <row r="76" spans="4:111" ht="8.25" customHeight="1">
      <c r="D76" s="1739" t="s">
        <v>219</v>
      </c>
      <c r="E76" s="1740"/>
      <c r="F76" s="1740"/>
      <c r="G76" s="1740"/>
      <c r="H76" s="1740"/>
      <c r="I76" s="1740"/>
      <c r="J76" s="1740"/>
      <c r="K76" s="1740"/>
      <c r="L76" s="1740"/>
      <c r="M76" s="1740"/>
      <c r="N76" s="1740"/>
      <c r="O76" s="1740"/>
      <c r="P76" s="1740"/>
      <c r="Q76" s="1741"/>
      <c r="R76" s="1718"/>
      <c r="S76" s="1719"/>
      <c r="T76" s="1719"/>
      <c r="U76" s="1719"/>
      <c r="V76" s="1680" t="str">
        <f>IF(ISERROR(MID('保険料計算シート（非表示）'!M10,LEN('保険料計算シート（非表示）'!M10)-8,1)),"",MID('保険料計算シート（非表示）'!M10,LEN('保険料計算シート（非表示）'!M10)-8,1))</f>
        <v/>
      </c>
      <c r="W76" s="1681"/>
      <c r="X76" s="1681"/>
      <c r="Y76" s="1664" t="str">
        <f>IF(ISERROR(MID('保険料計算シート（非表示）'!M10,LEN('保険料計算シート（非表示）'!M10)-7,1)),"",MID('保険料計算シート（非表示）'!M10,LEN('保険料計算シート（非表示）'!M10)-7,1))</f>
        <v/>
      </c>
      <c r="Z76" s="1664"/>
      <c r="AA76" s="1664"/>
      <c r="AB76" s="1664" t="str">
        <f>IF(ISERROR(MID('保険料計算シート（非表示）'!M10,LEN('保険料計算シート（非表示）'!M10)-6,1)),"",MID('保険料計算シート（非表示）'!M10,LEN('保険料計算シート（非表示）'!M10)-6,1))</f>
        <v/>
      </c>
      <c r="AC76" s="1664"/>
      <c r="AD76" s="1664"/>
      <c r="AE76" s="1664" t="str">
        <f>IF(ISERROR(MID('保険料計算シート（非表示）'!M10,LEN('保険料計算シート（非表示）'!M10)-5,1)),"",MID('保険料計算シート（非表示）'!M10,LEN('保険料計算シート（非表示）'!M10)-5,1))</f>
        <v/>
      </c>
      <c r="AF76" s="1664"/>
      <c r="AG76" s="1664"/>
      <c r="AH76" s="1664" t="str">
        <f>IF(ISERROR(MID('保険料計算シート（非表示）'!M10,LEN('保険料計算シート（非表示）'!M10)-4,1)),"",MID('保険料計算シート（非表示）'!M10,LEN('保険料計算シート（非表示）'!M10)-4,1))</f>
        <v/>
      </c>
      <c r="AI76" s="1664"/>
      <c r="AJ76" s="1664"/>
      <c r="AK76" s="1664" t="str">
        <f>IF(ISERROR(MID('保険料計算シート（非表示）'!M10,LEN('保険料計算シート（非表示）'!M10)-3,1)),"",MID('保険料計算シート（非表示）'!M10,LEN('保険料計算シート（非表示）'!M10)-3,1))</f>
        <v/>
      </c>
      <c r="AL76" s="1664"/>
      <c r="AM76" s="1664"/>
      <c r="AN76" s="1664" t="str">
        <f>IF(ISERROR(MID('保険料計算シート（非表示）'!M10,LEN('保険料計算シート（非表示）'!M10)-2,1)),"",MID('保険料計算シート（非表示）'!M10,LEN('保険料計算シート（非表示）'!M10)-2,1))</f>
        <v/>
      </c>
      <c r="AO76" s="1664"/>
      <c r="AP76" s="1664"/>
      <c r="AQ76" s="1664" t="str">
        <f>IF(ISERROR(MID('保険料計算シート（非表示）'!M10,LEN('保険料計算シート（非表示）'!M10)-1,1)),"",MID('保険料計算シート（非表示）'!M10,LEN('保険料計算シート（非表示）'!M10)-1,1))</f>
        <v/>
      </c>
      <c r="AR76" s="1664"/>
      <c r="AS76" s="1664"/>
      <c r="AT76" s="1664" t="str">
        <f>IF('保険料計算シート（非表示）'!M10=0,"",IF(ISERROR(MID('保険料計算シート（非表示）'!M10,LEN('保険料計算シート（非表示）'!M10),1)),"",MID('保険料計算シート（非表示）'!M10,LEN('保険料計算シート（非表示）'!M10),1)))</f>
        <v/>
      </c>
      <c r="AU76" s="1664"/>
      <c r="AV76" s="1672"/>
      <c r="AW76" s="1519"/>
      <c r="AX76" s="1622"/>
      <c r="BB76" s="1623"/>
      <c r="BC76" s="1622"/>
      <c r="BH76" s="1622"/>
      <c r="BI76" s="1622"/>
      <c r="BJ76" s="1622"/>
      <c r="BK76" s="1622"/>
      <c r="BL76" s="1622"/>
      <c r="BM76" s="1691"/>
      <c r="BN76" s="1719"/>
      <c r="BO76" s="1719"/>
      <c r="BP76" s="1719"/>
      <c r="BQ76" s="1719"/>
      <c r="BR76" s="1680" t="str">
        <f>IF(ISERROR(MID('保険料計算シート（非表示）'!O10,LEN('保険料計算シート（非表示）'!O10)-10,1)),"",MID('保険料計算シート（非表示）'!O10,LEN('保険料計算シート（非表示）'!O10)-10,1))</f>
        <v/>
      </c>
      <c r="BS76" s="1681"/>
      <c r="BT76" s="1681"/>
      <c r="BU76" s="1664" t="str">
        <f>IF(ISERROR(MID('保険料計算シート（非表示）'!O10,LEN('保険料計算シート（非表示）'!O10)-9,1)),"",MID('保険料計算シート（非表示）'!O10,LEN('保険料計算シート（非表示）'!O10)-9,1))</f>
        <v/>
      </c>
      <c r="BV76" s="1664"/>
      <c r="BW76" s="1664"/>
      <c r="BX76" s="1692" t="str">
        <f>IF(ISERROR(MID('保険料計算シート（非表示）'!O10,LEN('保険料計算シート（非表示）'!O10)-8,1)),"",MID('保険料計算シート（非表示）'!O10,LEN('保険料計算シート（非表示）'!O10)-8,1))</f>
        <v/>
      </c>
      <c r="BY76" s="1664"/>
      <c r="BZ76" s="1664"/>
      <c r="CA76" s="1664" t="str">
        <f>IF(ISERROR(MID('保険料計算シート（非表示）'!O10,LEN('保険料計算シート（非表示）'!O10)-7,1)),"",MID('保険料計算シート（非表示）'!O10,LEN('保険料計算シート（非表示）'!O10)-7,1))</f>
        <v/>
      </c>
      <c r="CB76" s="1664"/>
      <c r="CC76" s="1664"/>
      <c r="CD76" s="1664" t="str">
        <f>IF(ISERROR(MID('保険料計算シート（非表示）'!O10,LEN('保険料計算シート（非表示）'!O10)-6,1)),"",MID('保険料計算シート（非表示）'!O10,LEN('保険料計算シート（非表示）'!O10)-6,1))</f>
        <v/>
      </c>
      <c r="CE76" s="1664"/>
      <c r="CF76" s="1664"/>
      <c r="CG76" s="1664" t="str">
        <f>IF(ISERROR(MID('保険料計算シート（非表示）'!O10,LEN('保険料計算シート（非表示）'!O10)-5,1)),"",MID('保険料計算シート（非表示）'!O10,LEN('保険料計算シート（非表示）'!O10)-5,1))</f>
        <v/>
      </c>
      <c r="CH76" s="1664"/>
      <c r="CI76" s="1664"/>
      <c r="CJ76" s="1664" t="str">
        <f>IF(ISERROR(MID('保険料計算シート（非表示）'!O10,LEN('保険料計算シート（非表示）'!O10)-4,1)),"",MID('保険料計算シート（非表示）'!O10,LEN('保険料計算シート（非表示）'!O10)-4,1))</f>
        <v/>
      </c>
      <c r="CK76" s="1664"/>
      <c r="CL76" s="1664"/>
      <c r="CM76" s="1664" t="str">
        <f>IF(ISERROR(MID('保険料計算シート（非表示）'!O10,LEN('保険料計算シート（非表示）'!O10)-3,1)),"",MID('保険料計算シート（非表示）'!O10,LEN('保険料計算シート（非表示）'!O10)-3,1))</f>
        <v/>
      </c>
      <c r="CN76" s="1664"/>
      <c r="CO76" s="1664"/>
      <c r="CP76" s="1664" t="str">
        <f>IF(ISERROR(MID('保険料計算シート（非表示）'!O10,LEN('保険料計算シート（非表示）'!O10)-2,1)),"",MID('保険料計算シート（非表示）'!O10,LEN('保険料計算シート（非表示）'!O10)-2,1))</f>
        <v/>
      </c>
      <c r="CQ76" s="1664"/>
      <c r="CR76" s="1664"/>
      <c r="CS76" s="1664" t="str">
        <f>IF(ISERROR(MID('保険料計算シート（非表示）'!O10,LEN('保険料計算シート（非表示）'!O10)-1,1)),"",MID('保険料計算シート（非表示）'!O10,LEN('保険料計算シート（非表示）'!O10)-1,1))</f>
        <v/>
      </c>
      <c r="CT76" s="1664"/>
      <c r="CU76" s="1664"/>
      <c r="CV76" s="1664" t="str">
        <f>IF('保険料計算シート（非表示）'!O10=0,"",IF(ISERROR(MID('保険料計算シート（非表示）'!O10,LEN('保険料計算シート（非表示）'!O10),1)),"",MID('保険料計算シート（非表示）'!O10,LEN('保険料計算シート（非表示）'!O10),1)))</f>
        <v/>
      </c>
      <c r="CW76" s="1664"/>
      <c r="CX76" s="1672"/>
      <c r="CY76" s="1519"/>
      <c r="CZ76" s="1622"/>
      <c r="DC76" s="149"/>
      <c r="DF76" s="1694"/>
      <c r="DG76" s="1694"/>
    </row>
    <row r="77" spans="4:111" ht="8.25" customHeight="1">
      <c r="D77" s="1739"/>
      <c r="E77" s="1740"/>
      <c r="F77" s="1740"/>
      <c r="G77" s="1740"/>
      <c r="H77" s="1740"/>
      <c r="I77" s="1740"/>
      <c r="J77" s="1740"/>
      <c r="K77" s="1740"/>
      <c r="L77" s="1740"/>
      <c r="M77" s="1740"/>
      <c r="N77" s="1740"/>
      <c r="O77" s="1740"/>
      <c r="P77" s="1740"/>
      <c r="Q77" s="1741"/>
      <c r="R77" s="1718"/>
      <c r="S77" s="1719"/>
      <c r="T77" s="1719"/>
      <c r="U77" s="1719"/>
      <c r="V77" s="1680"/>
      <c r="W77" s="1681"/>
      <c r="X77" s="1681"/>
      <c r="Y77" s="1664"/>
      <c r="Z77" s="1664"/>
      <c r="AA77" s="1664"/>
      <c r="AB77" s="1664"/>
      <c r="AC77" s="1664"/>
      <c r="AD77" s="1664"/>
      <c r="AE77" s="1664"/>
      <c r="AF77" s="1664"/>
      <c r="AG77" s="1664"/>
      <c r="AH77" s="1664"/>
      <c r="AI77" s="1664"/>
      <c r="AJ77" s="1664"/>
      <c r="AK77" s="1664"/>
      <c r="AL77" s="1664"/>
      <c r="AM77" s="1664"/>
      <c r="AN77" s="1664"/>
      <c r="AO77" s="1664"/>
      <c r="AP77" s="1664"/>
      <c r="AQ77" s="1664"/>
      <c r="AR77" s="1664"/>
      <c r="AS77" s="1664"/>
      <c r="AT77" s="1664"/>
      <c r="AU77" s="1664"/>
      <c r="AV77" s="1672"/>
      <c r="AW77" s="1623"/>
      <c r="AX77" s="1622"/>
      <c r="BB77" s="1733">
        <v>0.02</v>
      </c>
      <c r="BC77" s="1734"/>
      <c r="BD77" s="1734"/>
      <c r="BE77" s="1734"/>
      <c r="BF77" s="1734"/>
      <c r="BG77" s="1734"/>
      <c r="BH77" s="1734"/>
      <c r="BI77" s="1734"/>
      <c r="BJ77" s="1734"/>
      <c r="BK77" s="1734"/>
      <c r="BL77" s="1734"/>
      <c r="BM77" s="1735"/>
      <c r="BN77" s="1719"/>
      <c r="BO77" s="1719"/>
      <c r="BP77" s="1719"/>
      <c r="BQ77" s="1719"/>
      <c r="BR77" s="1680"/>
      <c r="BS77" s="1681"/>
      <c r="BT77" s="1681"/>
      <c r="BU77" s="1664"/>
      <c r="BV77" s="1664"/>
      <c r="BW77" s="1664"/>
      <c r="BX77" s="1692"/>
      <c r="BY77" s="1664"/>
      <c r="BZ77" s="1664"/>
      <c r="CA77" s="1664"/>
      <c r="CB77" s="1664"/>
      <c r="CC77" s="1664"/>
      <c r="CD77" s="1664"/>
      <c r="CE77" s="1664"/>
      <c r="CF77" s="1664"/>
      <c r="CG77" s="1664"/>
      <c r="CH77" s="1664"/>
      <c r="CI77" s="1664"/>
      <c r="CJ77" s="1664"/>
      <c r="CK77" s="1664"/>
      <c r="CL77" s="1664"/>
      <c r="CM77" s="1664"/>
      <c r="CN77" s="1664"/>
      <c r="CO77" s="1664"/>
      <c r="CP77" s="1664"/>
      <c r="CQ77" s="1664"/>
      <c r="CR77" s="1664"/>
      <c r="CS77" s="1664"/>
      <c r="CT77" s="1664"/>
      <c r="CU77" s="1664"/>
      <c r="CV77" s="1664"/>
      <c r="CW77" s="1664"/>
      <c r="CX77" s="1672"/>
      <c r="CY77" s="1623"/>
      <c r="CZ77" s="1622"/>
      <c r="DC77" s="149"/>
      <c r="DF77" s="1694"/>
      <c r="DG77" s="1694"/>
    </row>
    <row r="78" spans="4:111" ht="8.25" customHeight="1">
      <c r="D78" s="150"/>
      <c r="E78" s="72"/>
      <c r="F78" s="72"/>
      <c r="G78" s="72"/>
      <c r="H78" s="72"/>
      <c r="I78" s="72"/>
      <c r="J78" s="72"/>
      <c r="K78" s="72"/>
      <c r="L78" s="72"/>
      <c r="M78" s="1742" t="s">
        <v>402</v>
      </c>
      <c r="N78" s="1742"/>
      <c r="O78" s="1742"/>
      <c r="P78" s="1742"/>
      <c r="Q78" s="1743"/>
      <c r="R78" s="1718"/>
      <c r="S78" s="1719"/>
      <c r="T78" s="1719"/>
      <c r="U78" s="1719"/>
      <c r="V78" s="1680"/>
      <c r="W78" s="1681"/>
      <c r="X78" s="1681"/>
      <c r="Y78" s="1664"/>
      <c r="Z78" s="1664"/>
      <c r="AA78" s="1664"/>
      <c r="AB78" s="1664"/>
      <c r="AC78" s="1664"/>
      <c r="AD78" s="1664"/>
      <c r="AE78" s="1664"/>
      <c r="AF78" s="1664"/>
      <c r="AG78" s="1664"/>
      <c r="AH78" s="1664"/>
      <c r="AI78" s="1664"/>
      <c r="AJ78" s="1664"/>
      <c r="AK78" s="1664"/>
      <c r="AL78" s="1664"/>
      <c r="AM78" s="1664"/>
      <c r="AN78" s="1664"/>
      <c r="AO78" s="1664"/>
      <c r="AP78" s="1664"/>
      <c r="AQ78" s="1664"/>
      <c r="AR78" s="1664"/>
      <c r="AS78" s="1664"/>
      <c r="AT78" s="1664"/>
      <c r="AU78" s="1664"/>
      <c r="AV78" s="1672"/>
      <c r="AW78" s="1623"/>
      <c r="AX78" s="1622"/>
      <c r="AY78" s="1554" t="s">
        <v>394</v>
      </c>
      <c r="AZ78" s="1554"/>
      <c r="BA78" s="1554"/>
      <c r="BB78" s="1733"/>
      <c r="BC78" s="1734"/>
      <c r="BD78" s="1734"/>
      <c r="BE78" s="1734"/>
      <c r="BF78" s="1734"/>
      <c r="BG78" s="1734"/>
      <c r="BH78" s="1734"/>
      <c r="BI78" s="1734"/>
      <c r="BJ78" s="1734"/>
      <c r="BK78" s="1734"/>
      <c r="BL78" s="1734"/>
      <c r="BM78" s="1735"/>
      <c r="BN78" s="1719"/>
      <c r="BO78" s="1719"/>
      <c r="BP78" s="1719"/>
      <c r="BQ78" s="1719"/>
      <c r="BR78" s="1680"/>
      <c r="BS78" s="1681"/>
      <c r="BT78" s="1681"/>
      <c r="BU78" s="1664"/>
      <c r="BV78" s="1664"/>
      <c r="BW78" s="1664"/>
      <c r="BX78" s="1692"/>
      <c r="BY78" s="1664"/>
      <c r="BZ78" s="1664"/>
      <c r="CA78" s="1664"/>
      <c r="CB78" s="1664"/>
      <c r="CC78" s="1664"/>
      <c r="CD78" s="1664"/>
      <c r="CE78" s="1664"/>
      <c r="CF78" s="1664"/>
      <c r="CG78" s="1664"/>
      <c r="CH78" s="1664"/>
      <c r="CI78" s="1664"/>
      <c r="CJ78" s="1664"/>
      <c r="CK78" s="1664"/>
      <c r="CL78" s="1664"/>
      <c r="CM78" s="1664"/>
      <c r="CN78" s="1664"/>
      <c r="CO78" s="1664"/>
      <c r="CP78" s="1664"/>
      <c r="CQ78" s="1664"/>
      <c r="CR78" s="1664"/>
      <c r="CS78" s="1664"/>
      <c r="CT78" s="1664"/>
      <c r="CU78" s="1664"/>
      <c r="CV78" s="1664"/>
      <c r="CW78" s="1664"/>
      <c r="CX78" s="1672"/>
      <c r="CY78" s="1623"/>
      <c r="CZ78" s="1622"/>
      <c r="DA78" s="1622" t="s">
        <v>393</v>
      </c>
      <c r="DB78" s="1622"/>
      <c r="DC78" s="149"/>
      <c r="DF78" s="1694"/>
      <c r="DG78" s="1694"/>
    </row>
    <row r="79" spans="4:111" ht="8.25" customHeight="1" thickBot="1">
      <c r="D79" s="151"/>
      <c r="E79" s="152"/>
      <c r="F79" s="152"/>
      <c r="G79" s="152"/>
      <c r="H79" s="152"/>
      <c r="I79" s="152"/>
      <c r="J79" s="152"/>
      <c r="K79" s="152"/>
      <c r="L79" s="152"/>
      <c r="M79" s="1744"/>
      <c r="N79" s="1744"/>
      <c r="O79" s="1744"/>
      <c r="P79" s="1744"/>
      <c r="Q79" s="1745"/>
      <c r="R79" s="1747"/>
      <c r="S79" s="1732"/>
      <c r="T79" s="1732"/>
      <c r="U79" s="1732"/>
      <c r="V79" s="115"/>
      <c r="W79" s="115"/>
      <c r="X79" s="115"/>
      <c r="Y79" s="115"/>
      <c r="Z79" s="115"/>
      <c r="AA79" s="115"/>
      <c r="AB79" s="115"/>
      <c r="AC79" s="115"/>
      <c r="AD79" s="1729" t="s">
        <v>395</v>
      </c>
      <c r="AE79" s="1729"/>
      <c r="AF79" s="115"/>
      <c r="AG79" s="115"/>
      <c r="AH79" s="115"/>
      <c r="AI79" s="115"/>
      <c r="AJ79" s="115"/>
      <c r="AK79" s="115"/>
      <c r="AL79" s="115"/>
      <c r="AM79" s="1729" t="s">
        <v>395</v>
      </c>
      <c r="AN79" s="1729"/>
      <c r="AO79" s="115"/>
      <c r="AP79" s="115"/>
      <c r="AQ79" s="115"/>
      <c r="AR79" s="115"/>
      <c r="AS79" s="115"/>
      <c r="AT79" s="115"/>
      <c r="AU79" s="115"/>
      <c r="AV79" s="115"/>
      <c r="AW79" s="115"/>
      <c r="AX79" s="115"/>
      <c r="AY79" s="1730"/>
      <c r="AZ79" s="1730"/>
      <c r="BA79" s="1730"/>
      <c r="BB79" s="1736"/>
      <c r="BC79" s="1737"/>
      <c r="BD79" s="1737"/>
      <c r="BE79" s="1737"/>
      <c r="BF79" s="1737"/>
      <c r="BG79" s="1737"/>
      <c r="BH79" s="1737"/>
      <c r="BI79" s="1737"/>
      <c r="BJ79" s="1737"/>
      <c r="BK79" s="1737"/>
      <c r="BL79" s="1737"/>
      <c r="BM79" s="1738"/>
      <c r="BN79" s="1732"/>
      <c r="BO79" s="1732"/>
      <c r="BP79" s="1732"/>
      <c r="BQ79" s="1732"/>
      <c r="BR79" s="153"/>
      <c r="BS79" s="153"/>
      <c r="BT79" s="153"/>
      <c r="BU79" s="153"/>
      <c r="BV79" s="153"/>
      <c r="BW79" s="1729" t="s">
        <v>395</v>
      </c>
      <c r="BX79" s="1729"/>
      <c r="BY79" s="115"/>
      <c r="BZ79" s="115"/>
      <c r="CA79" s="115"/>
      <c r="CB79" s="115"/>
      <c r="CC79" s="115"/>
      <c r="CD79" s="115"/>
      <c r="CE79" s="115"/>
      <c r="CF79" s="1729" t="s">
        <v>395</v>
      </c>
      <c r="CG79" s="1729"/>
      <c r="CH79" s="115"/>
      <c r="CI79" s="115"/>
      <c r="CJ79" s="115"/>
      <c r="CK79" s="115"/>
      <c r="CL79" s="115"/>
      <c r="CM79" s="115"/>
      <c r="CN79" s="115"/>
      <c r="CO79" s="1729" t="s">
        <v>395</v>
      </c>
      <c r="CP79" s="1729"/>
      <c r="CQ79" s="115"/>
      <c r="CR79" s="115"/>
      <c r="CS79" s="115"/>
      <c r="CT79" s="115"/>
      <c r="CU79" s="115"/>
      <c r="CV79" s="115"/>
      <c r="CW79" s="115"/>
      <c r="CX79" s="115"/>
      <c r="CY79" s="115"/>
      <c r="CZ79" s="115"/>
      <c r="DA79" s="1728"/>
      <c r="DB79" s="1728"/>
      <c r="DC79" s="117"/>
      <c r="DF79" s="1694"/>
      <c r="DG79" s="1694"/>
    </row>
    <row r="80" spans="4:111" ht="10.5" customHeight="1" thickTop="1">
      <c r="DF80" s="1694"/>
      <c r="DG80" s="1694"/>
    </row>
    <row r="81" spans="4:111" ht="8.25" customHeight="1">
      <c r="D81" s="2216" t="s">
        <v>932</v>
      </c>
      <c r="E81" s="2217"/>
      <c r="F81" s="2218"/>
      <c r="G81" s="121"/>
      <c r="H81" s="1635" t="s">
        <v>403</v>
      </c>
      <c r="I81" s="1635"/>
      <c r="J81" s="1635"/>
      <c r="K81" s="121"/>
      <c r="L81" s="121"/>
      <c r="M81" s="121"/>
      <c r="N81" s="121"/>
      <c r="O81" s="121"/>
      <c r="P81" s="121"/>
      <c r="Q81" s="122"/>
      <c r="R81" s="123"/>
      <c r="S81" s="124"/>
      <c r="T81" s="124"/>
      <c r="U81" s="124"/>
      <c r="V81" s="124"/>
      <c r="W81" s="124"/>
      <c r="X81" s="124"/>
      <c r="Y81" s="124"/>
      <c r="Z81" s="124"/>
      <c r="AA81" s="124"/>
      <c r="AB81" s="124"/>
      <c r="AC81" s="124"/>
      <c r="AD81" s="124"/>
      <c r="AE81" s="124"/>
      <c r="AF81" s="1636" t="s">
        <v>378</v>
      </c>
      <c r="AG81" s="1636"/>
      <c r="AH81" s="1636"/>
      <c r="AI81" s="1636"/>
      <c r="AJ81" s="1636"/>
      <c r="AK81" s="1636"/>
      <c r="AL81" s="1636"/>
      <c r="AM81" s="1636"/>
      <c r="AN81" s="1636"/>
      <c r="AO81" s="124"/>
      <c r="AP81" s="124"/>
      <c r="AQ81" s="124"/>
      <c r="AR81" s="1639" t="str">
        <f>設定シート!C26</f>
        <v>令和</v>
      </c>
      <c r="AS81" s="1639"/>
      <c r="AT81" s="1639"/>
      <c r="AU81" s="1639"/>
      <c r="AV81" s="1639" t="str">
        <f>設定シート!D26</f>
        <v>5</v>
      </c>
      <c r="AW81" s="1639"/>
      <c r="AX81" s="1639"/>
      <c r="AY81" s="1639" t="s">
        <v>39</v>
      </c>
      <c r="AZ81" s="1639"/>
      <c r="BA81" s="1639">
        <v>4</v>
      </c>
      <c r="BB81" s="1639"/>
      <c r="BC81" s="1639"/>
      <c r="BD81" s="1639" t="s">
        <v>40</v>
      </c>
      <c r="BE81" s="1639"/>
      <c r="BF81" s="1639">
        <v>1</v>
      </c>
      <c r="BG81" s="1639"/>
      <c r="BH81" s="1639"/>
      <c r="BI81" s="1639" t="s">
        <v>366</v>
      </c>
      <c r="BJ81" s="1639"/>
      <c r="BK81" s="124"/>
      <c r="BL81" s="1639" t="s">
        <v>379</v>
      </c>
      <c r="BM81" s="1639"/>
      <c r="BN81" s="1639"/>
      <c r="BO81" s="1639"/>
      <c r="BP81" s="124"/>
      <c r="BQ81" s="1639" t="str">
        <f>TEXT(DATE(LEFT(設定シート!E26,4)+1,3,31),"ggg")</f>
        <v>令和</v>
      </c>
      <c r="BR81" s="1639"/>
      <c r="BS81" s="1639"/>
      <c r="BT81" s="1639"/>
      <c r="BU81" s="1639" t="str">
        <f>TEXT(DATE(LEFT(設定シート!E26,4)+1,3,31),"e")</f>
        <v>6</v>
      </c>
      <c r="BV81" s="1639"/>
      <c r="BW81" s="1639"/>
      <c r="BX81" s="1639" t="s">
        <v>39</v>
      </c>
      <c r="BY81" s="1639"/>
      <c r="BZ81" s="1639">
        <v>3</v>
      </c>
      <c r="CA81" s="1639"/>
      <c r="CB81" s="1639"/>
      <c r="CC81" s="1639" t="s">
        <v>40</v>
      </c>
      <c r="CD81" s="1639"/>
      <c r="CE81" s="1639">
        <v>31</v>
      </c>
      <c r="CF81" s="1639"/>
      <c r="CG81" s="1639"/>
      <c r="CH81" s="1639" t="s">
        <v>366</v>
      </c>
      <c r="CI81" s="1639"/>
      <c r="CJ81" s="124"/>
      <c r="CK81" s="1639" t="s">
        <v>380</v>
      </c>
      <c r="CL81" s="1639"/>
      <c r="CM81" s="1639"/>
      <c r="CN81" s="1639"/>
      <c r="CO81" s="125"/>
      <c r="CP81" s="124"/>
      <c r="CQ81" s="124"/>
      <c r="CR81" s="124"/>
      <c r="CS81" s="124"/>
      <c r="CT81" s="124"/>
      <c r="CU81" s="124"/>
      <c r="CV81" s="124"/>
      <c r="CW81" s="124"/>
      <c r="CX81" s="125"/>
      <c r="CY81" s="125"/>
      <c r="CZ81" s="125"/>
      <c r="DA81" s="125"/>
      <c r="DB81" s="125"/>
      <c r="DC81" s="90"/>
      <c r="DF81" s="1694"/>
      <c r="DG81" s="1694"/>
    </row>
    <row r="82" spans="4:111" ht="8.25" customHeight="1">
      <c r="D82" s="2219"/>
      <c r="E82" s="2220"/>
      <c r="F82" s="2221"/>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7"/>
      <c r="AG82" s="1637"/>
      <c r="AH82" s="1637"/>
      <c r="AI82" s="1637"/>
      <c r="AJ82" s="1637"/>
      <c r="AK82" s="1637"/>
      <c r="AL82" s="1637"/>
      <c r="AM82" s="1637"/>
      <c r="AN82" s="1637"/>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4"/>
      <c r="DG82" s="1694"/>
    </row>
    <row r="83" spans="4:111" ht="8.25" customHeight="1">
      <c r="D83" s="2219"/>
      <c r="E83" s="2220"/>
      <c r="F83" s="2221"/>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8"/>
      <c r="AG83" s="1638"/>
      <c r="AH83" s="1638"/>
      <c r="AI83" s="1638"/>
      <c r="AJ83" s="1638"/>
      <c r="AK83" s="1638"/>
      <c r="AL83" s="1638"/>
      <c r="AM83" s="1638"/>
      <c r="AN83" s="1638"/>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4"/>
      <c r="DG83" s="1694"/>
    </row>
    <row r="84" spans="4:111" ht="8.25" customHeight="1">
      <c r="D84" s="2219"/>
      <c r="E84" s="2220"/>
      <c r="F84" s="2221"/>
      <c r="G84" s="132"/>
      <c r="H84" s="1651" t="s">
        <v>381</v>
      </c>
      <c r="I84" s="1651"/>
      <c r="J84" s="1651"/>
      <c r="K84" s="1651"/>
      <c r="L84" s="1651"/>
      <c r="M84" s="1651"/>
      <c r="N84" s="1651"/>
      <c r="O84" s="1651"/>
      <c r="P84" s="1651"/>
      <c r="Q84" s="133"/>
      <c r="R84" s="126"/>
      <c r="V84" s="1637" t="s">
        <v>404</v>
      </c>
      <c r="W84" s="1637"/>
      <c r="X84" s="1637"/>
      <c r="Y84" s="1637"/>
      <c r="Z84" s="1637"/>
      <c r="AA84" s="1637"/>
      <c r="AB84" s="1637"/>
      <c r="AC84" s="1637"/>
      <c r="AD84" s="1637"/>
      <c r="AE84" s="1637"/>
      <c r="AF84" s="1637"/>
      <c r="AG84" s="1637"/>
      <c r="AH84" s="1637"/>
      <c r="AI84" s="1637"/>
      <c r="AJ84" s="1637"/>
      <c r="AK84" s="1637"/>
      <c r="AL84" s="1637"/>
      <c r="AM84" s="1637"/>
      <c r="AN84" s="1637"/>
      <c r="AO84" s="1637"/>
      <c r="AP84" s="1637"/>
      <c r="AQ84" s="1637"/>
      <c r="AR84" s="1637"/>
      <c r="AS84" s="1637"/>
      <c r="AT84" s="1637"/>
      <c r="AU84" s="1637"/>
      <c r="AV84" s="1637"/>
      <c r="BA84" s="99"/>
      <c r="BB84" s="1653" t="s">
        <v>222</v>
      </c>
      <c r="BC84" s="1654"/>
      <c r="BD84" s="1654"/>
      <c r="BE84" s="1654"/>
      <c r="BF84" s="1654"/>
      <c r="BG84" s="1654"/>
      <c r="BH84" s="1654"/>
      <c r="BI84" s="1654"/>
      <c r="BJ84" s="1654"/>
      <c r="BK84" s="1654"/>
      <c r="BL84" s="1654"/>
      <c r="BM84" s="1655"/>
      <c r="BQ84" s="1636" t="s">
        <v>405</v>
      </c>
      <c r="BR84" s="1636"/>
      <c r="BS84" s="1636"/>
      <c r="BT84" s="1636"/>
      <c r="BU84" s="1636"/>
      <c r="BV84" s="1636"/>
      <c r="BW84" s="1636"/>
      <c r="BX84" s="1636"/>
      <c r="BY84" s="1636"/>
      <c r="BZ84" s="1636"/>
      <c r="CA84" s="1636"/>
      <c r="CB84" s="1636"/>
      <c r="CC84" s="1636"/>
      <c r="CD84" s="1636"/>
      <c r="CE84" s="1636"/>
      <c r="CF84" s="1636"/>
      <c r="CG84" s="1636"/>
      <c r="CH84" s="1636"/>
      <c r="CI84" s="1636"/>
      <c r="CJ84" s="1636"/>
      <c r="CK84" s="1636"/>
      <c r="CL84" s="1636"/>
      <c r="CM84" s="1636"/>
      <c r="CN84" s="1636"/>
      <c r="CO84" s="1636"/>
      <c r="CP84" s="1636"/>
      <c r="CQ84" s="1636"/>
      <c r="CR84" s="1636"/>
      <c r="CS84" s="1636"/>
      <c r="CT84" s="1636"/>
      <c r="CU84" s="1636"/>
      <c r="CV84" s="1636"/>
      <c r="CW84" s="1636"/>
      <c r="CX84" s="125"/>
      <c r="CY84" s="125"/>
      <c r="CZ84" s="125"/>
      <c r="DA84" s="125"/>
      <c r="DB84" s="125"/>
      <c r="DC84" s="90"/>
      <c r="DF84" s="1694"/>
      <c r="DG84" s="1694"/>
    </row>
    <row r="85" spans="4:111" ht="8.25" customHeight="1">
      <c r="D85" s="2219"/>
      <c r="E85" s="2220"/>
      <c r="F85" s="2221"/>
      <c r="G85" s="132"/>
      <c r="H85" s="1651"/>
      <c r="I85" s="1651"/>
      <c r="J85" s="1651"/>
      <c r="K85" s="1651"/>
      <c r="L85" s="1651"/>
      <c r="M85" s="1651"/>
      <c r="N85" s="1651"/>
      <c r="O85" s="1651"/>
      <c r="P85" s="1651"/>
      <c r="Q85" s="133"/>
      <c r="R85" s="126"/>
      <c r="V85" s="1637"/>
      <c r="W85" s="1637"/>
      <c r="X85" s="1637"/>
      <c r="Y85" s="1637"/>
      <c r="Z85" s="1637"/>
      <c r="AA85" s="1637"/>
      <c r="AB85" s="1637"/>
      <c r="AC85" s="1637"/>
      <c r="AD85" s="1637"/>
      <c r="AE85" s="1637"/>
      <c r="AF85" s="1637"/>
      <c r="AG85" s="1637"/>
      <c r="AH85" s="1637"/>
      <c r="AI85" s="1637"/>
      <c r="AJ85" s="1637"/>
      <c r="AK85" s="1637"/>
      <c r="AL85" s="1637"/>
      <c r="AM85" s="1637"/>
      <c r="AN85" s="1637"/>
      <c r="AO85" s="1637"/>
      <c r="AP85" s="1637"/>
      <c r="AQ85" s="1637"/>
      <c r="AR85" s="1637"/>
      <c r="AS85" s="1637"/>
      <c r="AT85" s="1637"/>
      <c r="AU85" s="1637"/>
      <c r="AV85" s="1637"/>
      <c r="BA85" s="99"/>
      <c r="BB85" s="1656"/>
      <c r="BC85" s="1657"/>
      <c r="BD85" s="1657"/>
      <c r="BE85" s="1657"/>
      <c r="BF85" s="1657"/>
      <c r="BG85" s="1657"/>
      <c r="BH85" s="1657"/>
      <c r="BI85" s="1657"/>
      <c r="BJ85" s="1657"/>
      <c r="BK85" s="1657"/>
      <c r="BL85" s="1657"/>
      <c r="BM85" s="1658"/>
      <c r="BQ85" s="1637"/>
      <c r="BR85" s="1637"/>
      <c r="BS85" s="1637"/>
      <c r="BT85" s="1637"/>
      <c r="BU85" s="1637"/>
      <c r="BV85" s="1637"/>
      <c r="BW85" s="1637"/>
      <c r="BX85" s="1637"/>
      <c r="BY85" s="1637"/>
      <c r="BZ85" s="1637"/>
      <c r="CA85" s="1637"/>
      <c r="CB85" s="1637"/>
      <c r="CC85" s="1637"/>
      <c r="CD85" s="1637"/>
      <c r="CE85" s="1637"/>
      <c r="CF85" s="1637"/>
      <c r="CG85" s="1637"/>
      <c r="CH85" s="1637"/>
      <c r="CI85" s="1637"/>
      <c r="CJ85" s="1637"/>
      <c r="CK85" s="1637"/>
      <c r="CL85" s="1637"/>
      <c r="CM85" s="1637"/>
      <c r="CN85" s="1637"/>
      <c r="CO85" s="1637"/>
      <c r="CP85" s="1637"/>
      <c r="CQ85" s="1637"/>
      <c r="CR85" s="1637"/>
      <c r="CS85" s="1637"/>
      <c r="CT85" s="1637"/>
      <c r="CU85" s="1637"/>
      <c r="CV85" s="1637"/>
      <c r="CW85" s="1637"/>
      <c r="DC85" s="99"/>
      <c r="DF85" s="1694"/>
      <c r="DG85" s="1694"/>
    </row>
    <row r="86" spans="4:111" ht="8.25" customHeight="1">
      <c r="D86" s="2219"/>
      <c r="E86" s="2220"/>
      <c r="F86" s="2221"/>
      <c r="G86" s="134"/>
      <c r="H86" s="1652"/>
      <c r="I86" s="1652"/>
      <c r="J86" s="1652"/>
      <c r="K86" s="1652"/>
      <c r="L86" s="1652"/>
      <c r="M86" s="1652"/>
      <c r="N86" s="1652"/>
      <c r="O86" s="1652"/>
      <c r="P86" s="1652"/>
      <c r="Q86" s="135"/>
      <c r="R86" s="136"/>
      <c r="S86" s="137"/>
      <c r="T86" s="137"/>
      <c r="U86" s="137"/>
      <c r="V86" s="1638"/>
      <c r="W86" s="1638"/>
      <c r="X86" s="1638"/>
      <c r="Y86" s="1638"/>
      <c r="Z86" s="1638"/>
      <c r="AA86" s="1638"/>
      <c r="AB86" s="1638"/>
      <c r="AC86" s="1638"/>
      <c r="AD86" s="1638"/>
      <c r="AE86" s="1638"/>
      <c r="AF86" s="1638"/>
      <c r="AG86" s="1638"/>
      <c r="AH86" s="1638"/>
      <c r="AI86" s="1638"/>
      <c r="AJ86" s="1638"/>
      <c r="AK86" s="1638"/>
      <c r="AL86" s="1638"/>
      <c r="AM86" s="1638"/>
      <c r="AN86" s="1638"/>
      <c r="AO86" s="1638"/>
      <c r="AP86" s="1638"/>
      <c r="AQ86" s="1638"/>
      <c r="AR86" s="1638"/>
      <c r="AS86" s="1638"/>
      <c r="AT86" s="1638"/>
      <c r="AU86" s="1638"/>
      <c r="AV86" s="1638"/>
      <c r="AW86" s="137"/>
      <c r="AX86" s="137"/>
      <c r="AY86" s="137"/>
      <c r="AZ86" s="137"/>
      <c r="BA86" s="93"/>
      <c r="BB86" s="1659"/>
      <c r="BC86" s="1660"/>
      <c r="BD86" s="1660"/>
      <c r="BE86" s="1660"/>
      <c r="BF86" s="1660"/>
      <c r="BG86" s="1660"/>
      <c r="BH86" s="1660"/>
      <c r="BI86" s="1660"/>
      <c r="BJ86" s="1660"/>
      <c r="BK86" s="1660"/>
      <c r="BL86" s="1660"/>
      <c r="BM86" s="1661"/>
      <c r="BN86" s="137"/>
      <c r="BO86" s="137"/>
      <c r="BP86" s="137"/>
      <c r="BQ86" s="1638"/>
      <c r="BR86" s="1638"/>
      <c r="BS86" s="1638"/>
      <c r="BT86" s="1638"/>
      <c r="BU86" s="1638"/>
      <c r="BV86" s="1638"/>
      <c r="BW86" s="1638"/>
      <c r="BX86" s="1638"/>
      <c r="BY86" s="1638"/>
      <c r="BZ86" s="1638"/>
      <c r="CA86" s="1638"/>
      <c r="CB86" s="1638"/>
      <c r="CC86" s="1638"/>
      <c r="CD86" s="1638"/>
      <c r="CE86" s="1638"/>
      <c r="CF86" s="1638"/>
      <c r="CG86" s="1638"/>
      <c r="CH86" s="1638"/>
      <c r="CI86" s="1638"/>
      <c r="CJ86" s="1638"/>
      <c r="CK86" s="1638"/>
      <c r="CL86" s="1638"/>
      <c r="CM86" s="1638"/>
      <c r="CN86" s="1638"/>
      <c r="CO86" s="1638"/>
      <c r="CP86" s="1638"/>
      <c r="CQ86" s="1638"/>
      <c r="CR86" s="1638"/>
      <c r="CS86" s="1638"/>
      <c r="CT86" s="1638"/>
      <c r="CU86" s="1638"/>
      <c r="CV86" s="1638"/>
      <c r="CW86" s="1638"/>
      <c r="CX86" s="137"/>
      <c r="CY86" s="137"/>
      <c r="CZ86" s="137"/>
      <c r="DA86" s="137"/>
      <c r="DB86" s="137"/>
      <c r="DC86" s="93"/>
      <c r="DF86" s="1694"/>
      <c r="DG86" s="1694"/>
    </row>
    <row r="87" spans="4:111" ht="8.25" customHeight="1">
      <c r="D87" s="2219"/>
      <c r="E87" s="2220"/>
      <c r="F87" s="2221"/>
      <c r="G87" s="1695" t="s">
        <v>389</v>
      </c>
      <c r="H87" s="1635"/>
      <c r="I87" s="1635"/>
      <c r="J87" s="1635"/>
      <c r="K87" s="1635"/>
      <c r="L87" s="1635"/>
      <c r="M87" s="1635"/>
      <c r="N87" s="1635"/>
      <c r="O87" s="1635"/>
      <c r="P87" s="1635"/>
      <c r="Q87" s="1696"/>
      <c r="R87" s="1685" t="s">
        <v>390</v>
      </c>
      <c r="S87" s="1686"/>
      <c r="T87" s="1686"/>
      <c r="U87" s="1686"/>
      <c r="V87" s="138"/>
      <c r="W87" s="138" t="s">
        <v>373</v>
      </c>
      <c r="X87" s="138"/>
      <c r="Y87" s="138"/>
      <c r="Z87" s="138" t="s">
        <v>374</v>
      </c>
      <c r="AA87" s="138"/>
      <c r="AB87" s="138"/>
      <c r="AC87" s="138" t="s">
        <v>371</v>
      </c>
      <c r="AD87" s="138"/>
      <c r="AE87" s="138"/>
      <c r="AF87" s="138" t="s">
        <v>391</v>
      </c>
      <c r="AG87" s="138"/>
      <c r="AH87" s="138"/>
      <c r="AI87" s="138" t="s">
        <v>373</v>
      </c>
      <c r="AJ87" s="138"/>
      <c r="AK87" s="138"/>
      <c r="AL87" s="138" t="s">
        <v>374</v>
      </c>
      <c r="AM87" s="138"/>
      <c r="AN87" s="138"/>
      <c r="AO87" s="138" t="s">
        <v>371</v>
      </c>
      <c r="AP87" s="138"/>
      <c r="AQ87" s="138"/>
      <c r="AR87" s="138" t="s">
        <v>372</v>
      </c>
      <c r="AS87" s="138"/>
      <c r="AT87" s="138"/>
      <c r="AU87" s="138" t="s">
        <v>373</v>
      </c>
      <c r="AV87" s="138"/>
      <c r="BA87" s="99"/>
      <c r="BB87" s="1561" t="s">
        <v>390</v>
      </c>
      <c r="BC87" s="1562"/>
      <c r="BH87" s="1562" t="s">
        <v>392</v>
      </c>
      <c r="BI87" s="1562"/>
      <c r="BJ87" s="1562"/>
      <c r="BK87" s="1562"/>
      <c r="BL87" s="1562"/>
      <c r="BM87" s="1563"/>
      <c r="BN87" s="1702" t="s">
        <v>390</v>
      </c>
      <c r="BO87" s="1686"/>
      <c r="BP87" s="1686"/>
      <c r="BQ87" s="1686"/>
      <c r="BR87" s="139"/>
      <c r="BS87" s="139" t="s">
        <v>374</v>
      </c>
      <c r="BT87" s="139"/>
      <c r="BU87" s="139"/>
      <c r="BV87" s="139" t="s">
        <v>371</v>
      </c>
      <c r="BW87" s="139"/>
      <c r="BX87" s="139"/>
      <c r="BY87" s="139" t="s">
        <v>391</v>
      </c>
      <c r="BZ87" s="139"/>
      <c r="CA87" s="139"/>
      <c r="CB87" s="139" t="s">
        <v>373</v>
      </c>
      <c r="CC87" s="139"/>
      <c r="CD87" s="139"/>
      <c r="CE87" s="139" t="s">
        <v>374</v>
      </c>
      <c r="CF87" s="139"/>
      <c r="CG87" s="139"/>
      <c r="CH87" s="139" t="s">
        <v>371</v>
      </c>
      <c r="CI87" s="139"/>
      <c r="CJ87" s="139"/>
      <c r="CK87" s="139" t="s">
        <v>372</v>
      </c>
      <c r="CL87" s="139"/>
      <c r="CM87" s="139"/>
      <c r="CN87" s="139" t="s">
        <v>373</v>
      </c>
      <c r="CO87" s="139"/>
      <c r="CP87" s="139"/>
      <c r="CQ87" s="139" t="s">
        <v>374</v>
      </c>
      <c r="CR87" s="139"/>
      <c r="CS87" s="139"/>
      <c r="CT87" s="139" t="s">
        <v>371</v>
      </c>
      <c r="CU87" s="139"/>
      <c r="CV87" s="139"/>
      <c r="CW87" s="139" t="s">
        <v>393</v>
      </c>
      <c r="CX87" s="139"/>
      <c r="DC87" s="99"/>
      <c r="DF87" s="1694"/>
      <c r="DG87" s="1694"/>
    </row>
    <row r="88" spans="4:111" ht="8.25" customHeight="1">
      <c r="D88" s="2219"/>
      <c r="E88" s="2220"/>
      <c r="F88" s="2221"/>
      <c r="G88" s="1697"/>
      <c r="H88" s="1453"/>
      <c r="I88" s="1453"/>
      <c r="J88" s="1453"/>
      <c r="K88" s="1453"/>
      <c r="L88" s="1453"/>
      <c r="M88" s="1453"/>
      <c r="N88" s="1453"/>
      <c r="O88" s="1453"/>
      <c r="P88" s="1453"/>
      <c r="Q88" s="1698"/>
      <c r="R88" s="1687"/>
      <c r="S88" s="1688"/>
      <c r="T88" s="1688"/>
      <c r="U88" s="1688"/>
      <c r="V88" s="1748"/>
      <c r="W88" s="1749"/>
      <c r="X88" s="1750"/>
      <c r="Y88" s="1664"/>
      <c r="Z88" s="1664"/>
      <c r="AA88" s="1664"/>
      <c r="AB88" s="1664"/>
      <c r="AC88" s="1664"/>
      <c r="AD88" s="1664"/>
      <c r="AE88" s="1664"/>
      <c r="AF88" s="1664"/>
      <c r="AG88" s="1664"/>
      <c r="AH88" s="1664"/>
      <c r="AI88" s="1664"/>
      <c r="AJ88" s="1664"/>
      <c r="AK88" s="1664"/>
      <c r="AL88" s="1664"/>
      <c r="AM88" s="1664"/>
      <c r="AN88" s="1664"/>
      <c r="AO88" s="1664"/>
      <c r="AP88" s="1664"/>
      <c r="AQ88" s="1664"/>
      <c r="AR88" s="1664"/>
      <c r="AS88" s="1664"/>
      <c r="AT88" s="1664"/>
      <c r="AU88" s="1664"/>
      <c r="AV88" s="1672"/>
      <c r="AW88" s="1519"/>
      <c r="AX88" s="1622"/>
      <c r="BA88" s="99"/>
      <c r="BB88" s="1623"/>
      <c r="BC88" s="1622"/>
      <c r="BH88" s="1622"/>
      <c r="BI88" s="1622"/>
      <c r="BJ88" s="1622"/>
      <c r="BK88" s="1622"/>
      <c r="BL88" s="1622"/>
      <c r="BM88" s="1691"/>
      <c r="BN88" s="1703"/>
      <c r="BO88" s="1688"/>
      <c r="BP88" s="1688"/>
      <c r="BQ88" s="1688"/>
      <c r="BR88" s="1680" t="str">
        <f>BR93</f>
        <v/>
      </c>
      <c r="BS88" s="1681"/>
      <c r="BT88" s="1681"/>
      <c r="BU88" s="1664" t="str">
        <f>BU93</f>
        <v/>
      </c>
      <c r="BV88" s="1664"/>
      <c r="BW88" s="1664"/>
      <c r="BX88" s="1692" t="str">
        <f>BX93</f>
        <v/>
      </c>
      <c r="BY88" s="1664"/>
      <c r="BZ88" s="1664"/>
      <c r="CA88" s="1664" t="str">
        <f>CA93</f>
        <v/>
      </c>
      <c r="CB88" s="1664"/>
      <c r="CC88" s="1664"/>
      <c r="CD88" s="1664" t="str">
        <f>CD93</f>
        <v/>
      </c>
      <c r="CE88" s="1664"/>
      <c r="CF88" s="1664"/>
      <c r="CG88" s="1664" t="str">
        <f>CG93</f>
        <v/>
      </c>
      <c r="CH88" s="1664"/>
      <c r="CI88" s="1664"/>
      <c r="CJ88" s="1664" t="str">
        <f>CJ93</f>
        <v/>
      </c>
      <c r="CK88" s="1664"/>
      <c r="CL88" s="1664"/>
      <c r="CM88" s="1664" t="str">
        <f>CM93</f>
        <v/>
      </c>
      <c r="CN88" s="1664"/>
      <c r="CO88" s="1664"/>
      <c r="CP88" s="1664" t="str">
        <f>CP93</f>
        <v/>
      </c>
      <c r="CQ88" s="1664"/>
      <c r="CR88" s="1664"/>
      <c r="CS88" s="1664" t="str">
        <f>CS93</f>
        <v/>
      </c>
      <c r="CT88" s="1664"/>
      <c r="CU88" s="1664"/>
      <c r="CV88" s="1664" t="str">
        <f>CV93</f>
        <v/>
      </c>
      <c r="CW88" s="1664"/>
      <c r="CX88" s="1672"/>
      <c r="CY88" s="1519"/>
      <c r="CZ88" s="1622"/>
      <c r="DC88" s="99"/>
      <c r="DF88" s="1694"/>
      <c r="DG88" s="1694"/>
    </row>
    <row r="89" spans="4:111" ht="8.25" customHeight="1">
      <c r="D89" s="2219"/>
      <c r="E89" s="2220"/>
      <c r="F89" s="2221"/>
      <c r="G89" s="1697"/>
      <c r="H89" s="1453"/>
      <c r="I89" s="1453"/>
      <c r="J89" s="1453"/>
      <c r="K89" s="1453"/>
      <c r="L89" s="1453"/>
      <c r="M89" s="1453"/>
      <c r="N89" s="1453"/>
      <c r="O89" s="1453"/>
      <c r="P89" s="1453"/>
      <c r="Q89" s="1698"/>
      <c r="R89" s="1687"/>
      <c r="S89" s="1688"/>
      <c r="T89" s="1688"/>
      <c r="U89" s="1688"/>
      <c r="V89" s="1751"/>
      <c r="W89" s="1752"/>
      <c r="X89" s="1753"/>
      <c r="Y89" s="1664"/>
      <c r="Z89" s="1664"/>
      <c r="AA89" s="1664"/>
      <c r="AB89" s="1664"/>
      <c r="AC89" s="1664"/>
      <c r="AD89" s="1664"/>
      <c r="AE89" s="1664"/>
      <c r="AF89" s="1664"/>
      <c r="AG89" s="1664"/>
      <c r="AH89" s="1664"/>
      <c r="AI89" s="1664"/>
      <c r="AJ89" s="1664"/>
      <c r="AK89" s="1664"/>
      <c r="AL89" s="1664"/>
      <c r="AM89" s="1664"/>
      <c r="AN89" s="1664"/>
      <c r="AO89" s="1664"/>
      <c r="AP89" s="1664"/>
      <c r="AQ89" s="1664"/>
      <c r="AR89" s="1664"/>
      <c r="AS89" s="1664"/>
      <c r="AT89" s="1664"/>
      <c r="AU89" s="1664"/>
      <c r="AV89" s="1672"/>
      <c r="AW89" s="1623"/>
      <c r="AX89" s="1622"/>
      <c r="BA89" s="99"/>
      <c r="BB89" s="1665"/>
      <c r="BC89" s="1757"/>
      <c r="BD89" s="1757"/>
      <c r="BE89" s="1757"/>
      <c r="BF89" s="1757"/>
      <c r="BG89" s="1757"/>
      <c r="BH89" s="1757"/>
      <c r="BI89" s="1757"/>
      <c r="BJ89" s="1757"/>
      <c r="BK89" s="1757"/>
      <c r="BL89" s="1757"/>
      <c r="BM89" s="1758"/>
      <c r="BN89" s="1703"/>
      <c r="BO89" s="1688"/>
      <c r="BP89" s="1688"/>
      <c r="BQ89" s="1688"/>
      <c r="BR89" s="1680"/>
      <c r="BS89" s="1681"/>
      <c r="BT89" s="1681"/>
      <c r="BU89" s="1664"/>
      <c r="BV89" s="1664"/>
      <c r="BW89" s="1664"/>
      <c r="BX89" s="1692"/>
      <c r="BY89" s="1664"/>
      <c r="BZ89" s="1664"/>
      <c r="CA89" s="1664"/>
      <c r="CB89" s="1664"/>
      <c r="CC89" s="1664"/>
      <c r="CD89" s="1664"/>
      <c r="CE89" s="1664"/>
      <c r="CF89" s="1664"/>
      <c r="CG89" s="1664"/>
      <c r="CH89" s="1664"/>
      <c r="CI89" s="1664"/>
      <c r="CJ89" s="1664"/>
      <c r="CK89" s="1664"/>
      <c r="CL89" s="1664"/>
      <c r="CM89" s="1664"/>
      <c r="CN89" s="1664"/>
      <c r="CO89" s="1664"/>
      <c r="CP89" s="1664"/>
      <c r="CQ89" s="1664"/>
      <c r="CR89" s="1664"/>
      <c r="CS89" s="1664"/>
      <c r="CT89" s="1664"/>
      <c r="CU89" s="1664"/>
      <c r="CV89" s="1664"/>
      <c r="CW89" s="1664"/>
      <c r="CX89" s="1672"/>
      <c r="CY89" s="1623"/>
      <c r="CZ89" s="1622"/>
      <c r="DC89" s="99"/>
      <c r="DF89" s="1694"/>
      <c r="DG89" s="1694"/>
    </row>
    <row r="90" spans="4:111" ht="8.25" customHeight="1">
      <c r="D90" s="2219"/>
      <c r="E90" s="2220"/>
      <c r="F90" s="2221"/>
      <c r="G90" s="1697"/>
      <c r="H90" s="1453"/>
      <c r="I90" s="1453"/>
      <c r="J90" s="1453"/>
      <c r="K90" s="1453"/>
      <c r="L90" s="1453"/>
      <c r="M90" s="1453"/>
      <c r="N90" s="1453"/>
      <c r="O90" s="1453"/>
      <c r="P90" s="1453"/>
      <c r="Q90" s="1698"/>
      <c r="R90" s="1687"/>
      <c r="S90" s="1688"/>
      <c r="T90" s="1688"/>
      <c r="U90" s="1688"/>
      <c r="V90" s="1754"/>
      <c r="W90" s="1755"/>
      <c r="X90" s="1756"/>
      <c r="Y90" s="1664"/>
      <c r="Z90" s="1664"/>
      <c r="AA90" s="1664"/>
      <c r="AB90" s="1664"/>
      <c r="AC90" s="1664"/>
      <c r="AD90" s="1664"/>
      <c r="AE90" s="1664"/>
      <c r="AF90" s="1664"/>
      <c r="AG90" s="1664"/>
      <c r="AH90" s="1664"/>
      <c r="AI90" s="1664"/>
      <c r="AJ90" s="1664"/>
      <c r="AK90" s="1664"/>
      <c r="AL90" s="1664"/>
      <c r="AM90" s="1664"/>
      <c r="AN90" s="1664"/>
      <c r="AO90" s="1664"/>
      <c r="AP90" s="1664"/>
      <c r="AQ90" s="1664"/>
      <c r="AR90" s="1664"/>
      <c r="AS90" s="1664"/>
      <c r="AT90" s="1664"/>
      <c r="AU90" s="1664"/>
      <c r="AV90" s="1672"/>
      <c r="AW90" s="1623"/>
      <c r="AX90" s="1622"/>
      <c r="AY90" s="1554" t="s">
        <v>394</v>
      </c>
      <c r="AZ90" s="1554"/>
      <c r="BA90" s="1671"/>
      <c r="BB90" s="1759"/>
      <c r="BC90" s="1757"/>
      <c r="BD90" s="1757"/>
      <c r="BE90" s="1757"/>
      <c r="BF90" s="1757"/>
      <c r="BG90" s="1757"/>
      <c r="BH90" s="1757"/>
      <c r="BI90" s="1757"/>
      <c r="BJ90" s="1757"/>
      <c r="BK90" s="1757"/>
      <c r="BL90" s="1757"/>
      <c r="BM90" s="1758"/>
      <c r="BN90" s="1703"/>
      <c r="BO90" s="1688"/>
      <c r="BP90" s="1688"/>
      <c r="BQ90" s="1688"/>
      <c r="BR90" s="1680"/>
      <c r="BS90" s="1681"/>
      <c r="BT90" s="1681"/>
      <c r="BU90" s="1664"/>
      <c r="BV90" s="1664"/>
      <c r="BW90" s="1664"/>
      <c r="BX90" s="1692"/>
      <c r="BY90" s="1664"/>
      <c r="BZ90" s="1664"/>
      <c r="CA90" s="1664"/>
      <c r="CB90" s="1664"/>
      <c r="CC90" s="1664"/>
      <c r="CD90" s="1664"/>
      <c r="CE90" s="1664"/>
      <c r="CF90" s="1664"/>
      <c r="CG90" s="1664"/>
      <c r="CH90" s="1664"/>
      <c r="CI90" s="1664"/>
      <c r="CJ90" s="1664"/>
      <c r="CK90" s="1664"/>
      <c r="CL90" s="1664"/>
      <c r="CM90" s="1664"/>
      <c r="CN90" s="1664"/>
      <c r="CO90" s="1664"/>
      <c r="CP90" s="1664"/>
      <c r="CQ90" s="1664"/>
      <c r="CR90" s="1664"/>
      <c r="CS90" s="1664"/>
      <c r="CT90" s="1664"/>
      <c r="CU90" s="1664"/>
      <c r="CV90" s="1664"/>
      <c r="CW90" s="1664"/>
      <c r="CX90" s="1672"/>
      <c r="CY90" s="1623"/>
      <c r="CZ90" s="1622"/>
      <c r="DA90" s="1622" t="s">
        <v>393</v>
      </c>
      <c r="DB90" s="1622"/>
      <c r="DC90" s="99"/>
      <c r="DF90" s="1694"/>
      <c r="DG90" s="1694"/>
    </row>
    <row r="91" spans="4:111" ht="8.25" customHeight="1">
      <c r="D91" s="2219"/>
      <c r="E91" s="2220"/>
      <c r="F91" s="2221"/>
      <c r="G91" s="1699"/>
      <c r="H91" s="1700"/>
      <c r="I91" s="1700"/>
      <c r="J91" s="1700"/>
      <c r="K91" s="1700"/>
      <c r="L91" s="1700"/>
      <c r="M91" s="1700"/>
      <c r="N91" s="1700"/>
      <c r="O91" s="1700"/>
      <c r="P91" s="1700"/>
      <c r="Q91" s="1701"/>
      <c r="R91" s="1689"/>
      <c r="S91" s="1690"/>
      <c r="T91" s="1690"/>
      <c r="U91" s="1690"/>
      <c r="AD91" s="1705" t="s">
        <v>395</v>
      </c>
      <c r="AE91" s="1705"/>
      <c r="AM91" s="1705" t="s">
        <v>395</v>
      </c>
      <c r="AN91" s="1705"/>
      <c r="AY91" s="1554"/>
      <c r="AZ91" s="1554"/>
      <c r="BA91" s="1671"/>
      <c r="BB91" s="1760"/>
      <c r="BC91" s="1761"/>
      <c r="BD91" s="1761"/>
      <c r="BE91" s="1761"/>
      <c r="BF91" s="1761"/>
      <c r="BG91" s="1761"/>
      <c r="BH91" s="1761"/>
      <c r="BI91" s="1761"/>
      <c r="BJ91" s="1761"/>
      <c r="BK91" s="1761"/>
      <c r="BL91" s="1761"/>
      <c r="BM91" s="1762"/>
      <c r="BN91" s="1704"/>
      <c r="BO91" s="1690"/>
      <c r="BP91" s="1690"/>
      <c r="BQ91" s="1690"/>
      <c r="BR91" s="140"/>
      <c r="BS91" s="140"/>
      <c r="BT91" s="140"/>
      <c r="BU91" s="140"/>
      <c r="BV91" s="140"/>
      <c r="BW91" s="1705" t="s">
        <v>395</v>
      </c>
      <c r="BX91" s="1705"/>
      <c r="BY91" s="137"/>
      <c r="BZ91" s="137"/>
      <c r="CA91" s="137"/>
      <c r="CB91" s="137"/>
      <c r="CC91" s="137"/>
      <c r="CD91" s="137"/>
      <c r="CE91" s="137"/>
      <c r="CF91" s="1705" t="s">
        <v>395</v>
      </c>
      <c r="CG91" s="1705"/>
      <c r="CH91" s="137"/>
      <c r="CI91" s="137"/>
      <c r="CJ91" s="137"/>
      <c r="CK91" s="137"/>
      <c r="CL91" s="137"/>
      <c r="CM91" s="137"/>
      <c r="CN91" s="137"/>
      <c r="CO91" s="1705" t="s">
        <v>395</v>
      </c>
      <c r="CP91" s="1705"/>
      <c r="CQ91" s="137"/>
      <c r="CR91" s="137"/>
      <c r="CS91" s="137"/>
      <c r="CT91" s="137"/>
      <c r="CU91" s="137"/>
      <c r="CV91" s="137"/>
      <c r="CW91" s="137"/>
      <c r="CX91" s="137"/>
      <c r="DA91" s="1565"/>
      <c r="DB91" s="1565"/>
      <c r="DC91" s="93"/>
      <c r="DF91" s="1694"/>
      <c r="DG91" s="1694"/>
    </row>
    <row r="92" spans="4:111" ht="8.25" customHeight="1">
      <c r="D92" s="2219"/>
      <c r="E92" s="2220"/>
      <c r="F92" s="2221"/>
      <c r="G92" s="1682" t="s">
        <v>396</v>
      </c>
      <c r="H92" s="1683"/>
      <c r="I92" s="1683"/>
      <c r="J92" s="1683"/>
      <c r="K92" s="1683"/>
      <c r="L92" s="1683"/>
      <c r="M92" s="1683"/>
      <c r="N92" s="1683"/>
      <c r="O92" s="1683"/>
      <c r="P92" s="1683"/>
      <c r="Q92" s="1684"/>
      <c r="R92" s="1685" t="s">
        <v>397</v>
      </c>
      <c r="S92" s="1686"/>
      <c r="T92" s="1686"/>
      <c r="U92" s="1686"/>
      <c r="V92" s="139"/>
      <c r="W92" s="139" t="s">
        <v>373</v>
      </c>
      <c r="X92" s="139"/>
      <c r="Y92" s="139"/>
      <c r="Z92" s="139" t="s">
        <v>374</v>
      </c>
      <c r="AA92" s="139"/>
      <c r="AB92" s="139"/>
      <c r="AC92" s="139" t="s">
        <v>371</v>
      </c>
      <c r="AD92" s="139"/>
      <c r="AE92" s="139"/>
      <c r="AF92" s="139" t="s">
        <v>391</v>
      </c>
      <c r="AG92" s="139"/>
      <c r="AH92" s="139"/>
      <c r="AI92" s="139" t="s">
        <v>373</v>
      </c>
      <c r="AJ92" s="139"/>
      <c r="AK92" s="139"/>
      <c r="AL92" s="139" t="s">
        <v>374</v>
      </c>
      <c r="AM92" s="139"/>
      <c r="AN92" s="139"/>
      <c r="AO92" s="139" t="s">
        <v>371</v>
      </c>
      <c r="AP92" s="139"/>
      <c r="AQ92" s="139"/>
      <c r="AR92" s="139" t="s">
        <v>372</v>
      </c>
      <c r="AS92" s="139"/>
      <c r="AT92" s="139"/>
      <c r="AU92" s="139" t="s">
        <v>373</v>
      </c>
      <c r="AV92" s="139"/>
      <c r="AW92" s="125"/>
      <c r="AX92" s="125"/>
      <c r="AY92" s="125"/>
      <c r="AZ92" s="125"/>
      <c r="BA92" s="90"/>
      <c r="BB92" s="1763" t="s">
        <v>397</v>
      </c>
      <c r="BC92" s="1764"/>
      <c r="BD92" s="154"/>
      <c r="BE92" s="154"/>
      <c r="BF92" s="154"/>
      <c r="BG92" s="154"/>
      <c r="BH92" s="1764" t="s">
        <v>392</v>
      </c>
      <c r="BI92" s="1764"/>
      <c r="BJ92" s="1764"/>
      <c r="BK92" s="1764"/>
      <c r="BL92" s="1764"/>
      <c r="BM92" s="1767"/>
      <c r="BN92" s="1688" t="s">
        <v>397</v>
      </c>
      <c r="BO92" s="1688"/>
      <c r="BP92" s="1688"/>
      <c r="BQ92" s="1688"/>
      <c r="BR92" s="138"/>
      <c r="BS92" s="138" t="s">
        <v>374</v>
      </c>
      <c r="BT92" s="138"/>
      <c r="BU92" s="138"/>
      <c r="BV92" s="138" t="s">
        <v>371</v>
      </c>
      <c r="BW92" s="138"/>
      <c r="BX92" s="138"/>
      <c r="BY92" s="138" t="s">
        <v>391</v>
      </c>
      <c r="BZ92" s="138"/>
      <c r="CA92" s="138"/>
      <c r="CB92" s="138" t="s">
        <v>373</v>
      </c>
      <c r="CC92" s="138"/>
      <c r="CD92" s="138"/>
      <c r="CE92" s="138" t="s">
        <v>374</v>
      </c>
      <c r="CF92" s="138"/>
      <c r="CG92" s="138"/>
      <c r="CH92" s="138" t="s">
        <v>371</v>
      </c>
      <c r="CI92" s="138"/>
      <c r="CJ92" s="138"/>
      <c r="CK92" s="138" t="s">
        <v>372</v>
      </c>
      <c r="CL92" s="138"/>
      <c r="CM92" s="138"/>
      <c r="CN92" s="138" t="s">
        <v>373</v>
      </c>
      <c r="CO92" s="138"/>
      <c r="CP92" s="138"/>
      <c r="CQ92" s="138" t="s">
        <v>374</v>
      </c>
      <c r="CR92" s="138"/>
      <c r="CS92" s="138"/>
      <c r="CT92" s="138" t="s">
        <v>371</v>
      </c>
      <c r="CU92" s="138"/>
      <c r="CV92" s="138"/>
      <c r="CW92" s="138" t="s">
        <v>393</v>
      </c>
      <c r="CX92" s="138"/>
      <c r="CY92" s="125"/>
      <c r="CZ92" s="125"/>
      <c r="DA92" s="125"/>
      <c r="DB92" s="125"/>
      <c r="DC92" s="90"/>
      <c r="DF92" s="1694"/>
      <c r="DG92" s="1694"/>
    </row>
    <row r="93" spans="4:111" ht="8.25" customHeight="1">
      <c r="D93" s="2219"/>
      <c r="E93" s="2220"/>
      <c r="F93" s="2221"/>
      <c r="G93" s="1484"/>
      <c r="H93" s="1485"/>
      <c r="I93" s="1485"/>
      <c r="J93" s="1485"/>
      <c r="K93" s="1485"/>
      <c r="L93" s="1485"/>
      <c r="M93" s="1485"/>
      <c r="N93" s="1485"/>
      <c r="O93" s="1485"/>
      <c r="P93" s="1485"/>
      <c r="Q93" s="1486"/>
      <c r="R93" s="1687"/>
      <c r="S93" s="1688"/>
      <c r="T93" s="1688"/>
      <c r="U93" s="1688"/>
      <c r="V93" s="1680" t="str">
        <f>IF(ISERROR(MID('保険料計算シート（非表示）'!M13,LEN('保険料計算シート（非表示）'!M13)-8,1)),"",MID('保険料計算シート（非表示）'!M13,LEN('保険料計算シート（非表示）'!M13)-8,1))</f>
        <v/>
      </c>
      <c r="W93" s="1681"/>
      <c r="X93" s="1681"/>
      <c r="Y93" s="1664" t="str">
        <f>IF(ISERROR(MID('保険料計算シート（非表示）'!M13,LEN('保険料計算シート（非表示）'!M13)-7,1)),"",MID('保険料計算シート（非表示）'!M13,LEN('保険料計算シート（非表示）'!M13)-7,1))</f>
        <v/>
      </c>
      <c r="Z93" s="1664"/>
      <c r="AA93" s="1664"/>
      <c r="AB93" s="1664" t="str">
        <f>IF(ISERROR(MID('保険料計算シート（非表示）'!M13,LEN('保険料計算シート（非表示）'!M13)-6,1)),"",MID('保険料計算シート（非表示）'!M13,LEN('保険料計算シート（非表示）'!M13)-6,1))</f>
        <v/>
      </c>
      <c r="AC93" s="1664"/>
      <c r="AD93" s="1664"/>
      <c r="AE93" s="1664" t="str">
        <f>IF(ISERROR(MID('保険料計算シート（非表示）'!M13,LEN('保険料計算シート（非表示）'!M13)-5,1)),"",MID('保険料計算シート（非表示）'!M13,LEN('保険料計算シート（非表示）'!M13)-5,1))</f>
        <v/>
      </c>
      <c r="AF93" s="1664"/>
      <c r="AG93" s="1664"/>
      <c r="AH93" s="1664" t="str">
        <f>IF(ISERROR(MID('保険料計算シート（非表示）'!M13,LEN('保険料計算シート（非表示）'!M13)-4,1)),"",MID('保険料計算シート（非表示）'!M13,LEN('保険料計算シート（非表示）'!M13)-4,1))</f>
        <v/>
      </c>
      <c r="AI93" s="1664"/>
      <c r="AJ93" s="1664"/>
      <c r="AK93" s="1664" t="str">
        <f>IF(ISERROR(MID('保険料計算シート（非表示）'!M13,LEN('保険料計算シート（非表示）'!M13)-3,1)),"",MID('保険料計算シート（非表示）'!M13,LEN('保険料計算シート（非表示）'!M13)-3,1))</f>
        <v/>
      </c>
      <c r="AL93" s="1664"/>
      <c r="AM93" s="1664"/>
      <c r="AN93" s="1673" t="str">
        <f>IF(ISERROR(MID('保険料計算シート（非表示）'!M13,LEN('保険料計算シート（非表示）'!M13)-2,1)),"",MID('保険料計算シート（非表示）'!M13,LEN('保険料計算シート（非表示）'!M13)-2,1))</f>
        <v/>
      </c>
      <c r="AO93" s="1674"/>
      <c r="AP93" s="1713"/>
      <c r="AQ93" s="1664" t="str">
        <f>IF(ISERROR(MID('保険料計算シート（非表示）'!M13,LEN('保険料計算シート（非表示）'!M13)-1,1)),"",MID('保険料計算シート（非表示）'!M13,LEN('保険料計算シート（非表示）'!M13)-1,1))</f>
        <v/>
      </c>
      <c r="AR93" s="1664"/>
      <c r="AS93" s="1664"/>
      <c r="AT93" s="1664" t="str">
        <f>IF('保険料計算シート（非表示）'!M13=0,"",IF(ISERROR(MID('保険料計算シート（非表示）'!M13,LEN('保険料計算シート（非表示）'!M13),1)),"",MID('保険料計算シート（非表示）'!M13,LEN('保険料計算シート（非表示）'!M13),1)))</f>
        <v/>
      </c>
      <c r="AU93" s="1664"/>
      <c r="AV93" s="1672"/>
      <c r="AW93" s="1519"/>
      <c r="AX93" s="1622"/>
      <c r="BA93" s="99"/>
      <c r="BB93" s="1765"/>
      <c r="BC93" s="1766"/>
      <c r="BD93" s="154"/>
      <c r="BE93" s="154"/>
      <c r="BF93" s="154"/>
      <c r="BG93" s="154"/>
      <c r="BH93" s="1766"/>
      <c r="BI93" s="1766"/>
      <c r="BJ93" s="1766"/>
      <c r="BK93" s="1766"/>
      <c r="BL93" s="1766"/>
      <c r="BM93" s="1768"/>
      <c r="BN93" s="1688"/>
      <c r="BO93" s="1688"/>
      <c r="BP93" s="1688"/>
      <c r="BQ93" s="1688"/>
      <c r="BR93" s="1680" t="str">
        <f>IF(ISERROR(MID('保険料計算シート（非表示）'!O14,LEN('保険料計算シート（非表示）'!O14)-10,1)),"",MID('保険料計算シート（非表示）'!O14,LEN('保険料計算シート（非表示）'!O14)-10,1))</f>
        <v/>
      </c>
      <c r="BS93" s="1681"/>
      <c r="BT93" s="1681"/>
      <c r="BU93" s="1664" t="str">
        <f>IF(ISERROR(MID('保険料計算シート（非表示）'!O14,LEN('保険料計算シート（非表示）'!O14)-9,1)),"",MID('保険料計算シート（非表示）'!O14,LEN('保険料計算シート（非表示）'!O14)-9,1))</f>
        <v/>
      </c>
      <c r="BV93" s="1664"/>
      <c r="BW93" s="1664"/>
      <c r="BX93" s="1692" t="str">
        <f>IF(ISERROR(MID('保険料計算シート（非表示）'!O14,LEN('保険料計算シート（非表示）'!O14)-8,1)),"",MID('保険料計算シート（非表示）'!O14,LEN('保険料計算シート（非表示）'!O14)-8,1))</f>
        <v/>
      </c>
      <c r="BY93" s="1664"/>
      <c r="BZ93" s="1664"/>
      <c r="CA93" s="1664" t="str">
        <f>IF(ISERROR(MID('保険料計算シート（非表示）'!O14,LEN('保険料計算シート（非表示）'!O14)-7,1)),"",MID('保険料計算シート（非表示）'!O14,LEN('保険料計算シート（非表示）'!O14)-7,1))</f>
        <v/>
      </c>
      <c r="CB93" s="1664"/>
      <c r="CC93" s="1664"/>
      <c r="CD93" s="1664" t="str">
        <f>IF(ISERROR(MID('保険料計算シート（非表示）'!O14,LEN('保険料計算シート（非表示）'!O14)-6,1)),"",MID('保険料計算シート（非表示）'!O14,LEN('保険料計算シート（非表示）'!O14)-6,1))</f>
        <v/>
      </c>
      <c r="CE93" s="1664"/>
      <c r="CF93" s="1664"/>
      <c r="CG93" s="1664" t="str">
        <f>IF(ISERROR(MID('保険料計算シート（非表示）'!O14,LEN('保険料計算シート（非表示）'!O14)-5,1)),"",MID('保険料計算シート（非表示）'!O14,LEN('保険料計算シート（非表示）'!O14)-5,1))</f>
        <v/>
      </c>
      <c r="CH93" s="1664"/>
      <c r="CI93" s="1664"/>
      <c r="CJ93" s="1664" t="str">
        <f>IF(ISERROR(MID('保険料計算シート（非表示）'!O14,LEN('保険料計算シート（非表示）'!O14)-4,1)),"",MID('保険料計算シート（非表示）'!O14,LEN('保険料計算シート（非表示）'!O14)-4,1))</f>
        <v/>
      </c>
      <c r="CK93" s="1664"/>
      <c r="CL93" s="1664"/>
      <c r="CM93" s="1664" t="str">
        <f>IF(ISERROR(MID('保険料計算シート（非表示）'!O14,LEN('保険料計算シート（非表示）'!O14)-3,1)),"",MID('保険料計算シート（非表示）'!O14,LEN('保険料計算シート（非表示）'!O14)-3,1))</f>
        <v/>
      </c>
      <c r="CN93" s="1664"/>
      <c r="CO93" s="1664"/>
      <c r="CP93" s="1664" t="str">
        <f>IF(ISERROR(MID('保険料計算シート（非表示）'!O14,LEN('保険料計算シート（非表示）'!O14)-2,1)),"",MID('保険料計算シート（非表示）'!O14,LEN('保険料計算シート（非表示）'!O14)-2,1))</f>
        <v/>
      </c>
      <c r="CQ93" s="1664"/>
      <c r="CR93" s="1664"/>
      <c r="CS93" s="1664" t="str">
        <f>IF(ISERROR(MID('保険料計算シート（非表示）'!O14,LEN('保険料計算シート（非表示）'!O14)-1,1)),"",MID('保険料計算シート（非表示）'!O14,LEN('保険料計算シート（非表示）'!O14)-1,1))</f>
        <v/>
      </c>
      <c r="CT93" s="1664"/>
      <c r="CU93" s="1664"/>
      <c r="CV93" s="1664" t="str">
        <f>IF('保険料計算シート（非表示）'!O14=0,"",IF(ISERROR(MID('保険料計算シート（非表示）'!O14,LEN('保険料計算シート（非表示）'!O14),1)),"",MID('保険料計算シート（非表示）'!O14,LEN('保険料計算シート（非表示）'!O14),1)))</f>
        <v/>
      </c>
      <c r="CW93" s="1664"/>
      <c r="CX93" s="1672"/>
      <c r="CY93" s="1519"/>
      <c r="CZ93" s="1622"/>
      <c r="DC93" s="99"/>
      <c r="DF93" s="1694"/>
      <c r="DG93" s="1694"/>
    </row>
    <row r="94" spans="4:111" ht="8.25" customHeight="1">
      <c r="D94" s="2219"/>
      <c r="E94" s="2220"/>
      <c r="F94" s="2221"/>
      <c r="G94" s="1484"/>
      <c r="H94" s="1485"/>
      <c r="I94" s="1485"/>
      <c r="J94" s="1485"/>
      <c r="K94" s="1485"/>
      <c r="L94" s="1485"/>
      <c r="M94" s="1485"/>
      <c r="N94" s="1485"/>
      <c r="O94" s="1485"/>
      <c r="P94" s="1485"/>
      <c r="Q94" s="1486"/>
      <c r="R94" s="1687"/>
      <c r="S94" s="1688"/>
      <c r="T94" s="1688"/>
      <c r="U94" s="1688"/>
      <c r="V94" s="1680"/>
      <c r="W94" s="1681"/>
      <c r="X94" s="1681"/>
      <c r="Y94" s="1664"/>
      <c r="Z94" s="1664"/>
      <c r="AA94" s="1664"/>
      <c r="AB94" s="1664"/>
      <c r="AC94" s="1664"/>
      <c r="AD94" s="1664"/>
      <c r="AE94" s="1664"/>
      <c r="AF94" s="1664"/>
      <c r="AG94" s="1664"/>
      <c r="AH94" s="1664"/>
      <c r="AI94" s="1664"/>
      <c r="AJ94" s="1664"/>
      <c r="AK94" s="1664"/>
      <c r="AL94" s="1664"/>
      <c r="AM94" s="1664"/>
      <c r="AN94" s="1676"/>
      <c r="AO94" s="1591"/>
      <c r="AP94" s="1714"/>
      <c r="AQ94" s="1664"/>
      <c r="AR94" s="1664"/>
      <c r="AS94" s="1664"/>
      <c r="AT94" s="1664"/>
      <c r="AU94" s="1664"/>
      <c r="AV94" s="1672"/>
      <c r="AW94" s="1623"/>
      <c r="AX94" s="1622"/>
      <c r="BB94" s="1707"/>
      <c r="BC94" s="1708"/>
      <c r="BD94" s="1708"/>
      <c r="BE94" s="1708"/>
      <c r="BF94" s="1708"/>
      <c r="BG94" s="1708"/>
      <c r="BH94" s="1708"/>
      <c r="BI94" s="1708"/>
      <c r="BJ94" s="1708"/>
      <c r="BK94" s="1708"/>
      <c r="BL94" s="1708"/>
      <c r="BM94" s="1709"/>
      <c r="BN94" s="1688"/>
      <c r="BO94" s="1688"/>
      <c r="BP94" s="1688"/>
      <c r="BQ94" s="1688"/>
      <c r="BR94" s="1680"/>
      <c r="BS94" s="1681"/>
      <c r="BT94" s="1681"/>
      <c r="BU94" s="1664"/>
      <c r="BV94" s="1664"/>
      <c r="BW94" s="1664"/>
      <c r="BX94" s="1692"/>
      <c r="BY94" s="1664"/>
      <c r="BZ94" s="1664"/>
      <c r="CA94" s="1664"/>
      <c r="CB94" s="1664"/>
      <c r="CC94" s="1664"/>
      <c r="CD94" s="1664"/>
      <c r="CE94" s="1664"/>
      <c r="CF94" s="1664"/>
      <c r="CG94" s="1664"/>
      <c r="CH94" s="1664"/>
      <c r="CI94" s="1664"/>
      <c r="CJ94" s="1664"/>
      <c r="CK94" s="1664"/>
      <c r="CL94" s="1664"/>
      <c r="CM94" s="1664"/>
      <c r="CN94" s="1664"/>
      <c r="CO94" s="1664"/>
      <c r="CP94" s="1664"/>
      <c r="CQ94" s="1664"/>
      <c r="CR94" s="1664"/>
      <c r="CS94" s="1664"/>
      <c r="CT94" s="1664"/>
      <c r="CU94" s="1664"/>
      <c r="CV94" s="1664"/>
      <c r="CW94" s="1664"/>
      <c r="CX94" s="1672"/>
      <c r="CY94" s="1623"/>
      <c r="CZ94" s="1622"/>
      <c r="DC94" s="99"/>
      <c r="DF94" s="1694"/>
      <c r="DG94" s="1694"/>
    </row>
    <row r="95" spans="4:111" ht="8.25" customHeight="1">
      <c r="D95" s="2219"/>
      <c r="E95" s="2220"/>
      <c r="F95" s="2221"/>
      <c r="G95" s="1484"/>
      <c r="H95" s="1485"/>
      <c r="I95" s="1485"/>
      <c r="J95" s="1485"/>
      <c r="K95" s="1485"/>
      <c r="L95" s="1485"/>
      <c r="M95" s="1485"/>
      <c r="N95" s="1485"/>
      <c r="O95" s="1485"/>
      <c r="P95" s="1485"/>
      <c r="Q95" s="1486"/>
      <c r="R95" s="1687"/>
      <c r="S95" s="1688"/>
      <c r="T95" s="1688"/>
      <c r="U95" s="1688"/>
      <c r="V95" s="1680"/>
      <c r="W95" s="1681"/>
      <c r="X95" s="1681"/>
      <c r="Y95" s="1664"/>
      <c r="Z95" s="1664"/>
      <c r="AA95" s="1664"/>
      <c r="AB95" s="1664"/>
      <c r="AC95" s="1664"/>
      <c r="AD95" s="1664"/>
      <c r="AE95" s="1664"/>
      <c r="AF95" s="1664"/>
      <c r="AG95" s="1664"/>
      <c r="AH95" s="1664"/>
      <c r="AI95" s="1664"/>
      <c r="AJ95" s="1664"/>
      <c r="AK95" s="1664"/>
      <c r="AL95" s="1664"/>
      <c r="AM95" s="1664"/>
      <c r="AN95" s="1677"/>
      <c r="AO95" s="1678"/>
      <c r="AP95" s="1715"/>
      <c r="AQ95" s="1664"/>
      <c r="AR95" s="1664"/>
      <c r="AS95" s="1664"/>
      <c r="AT95" s="1664"/>
      <c r="AU95" s="1664"/>
      <c r="AV95" s="1672"/>
      <c r="AW95" s="1623"/>
      <c r="AX95" s="1622"/>
      <c r="AY95" s="1554" t="s">
        <v>394</v>
      </c>
      <c r="AZ95" s="1554"/>
      <c r="BA95" s="1554"/>
      <c r="BB95" s="1707"/>
      <c r="BC95" s="1708"/>
      <c r="BD95" s="1708"/>
      <c r="BE95" s="1708"/>
      <c r="BF95" s="1708"/>
      <c r="BG95" s="1708"/>
      <c r="BH95" s="1708"/>
      <c r="BI95" s="1708"/>
      <c r="BJ95" s="1708"/>
      <c r="BK95" s="1708"/>
      <c r="BL95" s="1708"/>
      <c r="BM95" s="1709"/>
      <c r="BN95" s="1688"/>
      <c r="BO95" s="1688"/>
      <c r="BP95" s="1688"/>
      <c r="BQ95" s="1688"/>
      <c r="BR95" s="1680"/>
      <c r="BS95" s="1681"/>
      <c r="BT95" s="1681"/>
      <c r="BU95" s="1664"/>
      <c r="BV95" s="1664"/>
      <c r="BW95" s="1664"/>
      <c r="BX95" s="1692"/>
      <c r="BY95" s="1664"/>
      <c r="BZ95" s="1664"/>
      <c r="CA95" s="1664"/>
      <c r="CB95" s="1664"/>
      <c r="CC95" s="1664"/>
      <c r="CD95" s="1664"/>
      <c r="CE95" s="1664"/>
      <c r="CF95" s="1664"/>
      <c r="CG95" s="1664"/>
      <c r="CH95" s="1664"/>
      <c r="CI95" s="1664"/>
      <c r="CJ95" s="1664"/>
      <c r="CK95" s="1664"/>
      <c r="CL95" s="1664"/>
      <c r="CM95" s="1664"/>
      <c r="CN95" s="1664"/>
      <c r="CO95" s="1664"/>
      <c r="CP95" s="1664"/>
      <c r="CQ95" s="1664"/>
      <c r="CR95" s="1664"/>
      <c r="CS95" s="1664"/>
      <c r="CT95" s="1664"/>
      <c r="CU95" s="1664"/>
      <c r="CV95" s="1664"/>
      <c r="CW95" s="1664"/>
      <c r="CX95" s="1672"/>
      <c r="CY95" s="1623"/>
      <c r="CZ95" s="1622"/>
      <c r="DA95" s="1622" t="s">
        <v>393</v>
      </c>
      <c r="DB95" s="1622"/>
      <c r="DC95" s="99"/>
      <c r="DF95" s="1694"/>
      <c r="DG95" s="1694"/>
    </row>
    <row r="96" spans="4:111" ht="8.25" customHeight="1">
      <c r="D96" s="2219"/>
      <c r="E96" s="2220"/>
      <c r="F96" s="2221"/>
      <c r="G96" s="1487"/>
      <c r="H96" s="1488"/>
      <c r="I96" s="1488"/>
      <c r="J96" s="1488"/>
      <c r="K96" s="1488"/>
      <c r="L96" s="1488"/>
      <c r="M96" s="1488"/>
      <c r="N96" s="1488"/>
      <c r="O96" s="1488"/>
      <c r="P96" s="1488"/>
      <c r="Q96" s="1489"/>
      <c r="R96" s="1689"/>
      <c r="S96" s="1690"/>
      <c r="T96" s="1690"/>
      <c r="U96" s="1690"/>
      <c r="V96" s="137"/>
      <c r="W96" s="137"/>
      <c r="X96" s="137"/>
      <c r="Y96" s="137"/>
      <c r="Z96" s="137"/>
      <c r="AA96" s="137"/>
      <c r="AB96" s="137"/>
      <c r="AC96" s="137"/>
      <c r="AD96" s="1705" t="s">
        <v>395</v>
      </c>
      <c r="AE96" s="1705"/>
      <c r="AF96" s="137"/>
      <c r="AG96" s="137"/>
      <c r="AH96" s="137"/>
      <c r="AI96" s="137"/>
      <c r="AJ96" s="137"/>
      <c r="AK96" s="137"/>
      <c r="AL96" s="137"/>
      <c r="AM96" s="1705" t="s">
        <v>395</v>
      </c>
      <c r="AN96" s="1705"/>
      <c r="AO96" s="137"/>
      <c r="AP96" s="137"/>
      <c r="AQ96" s="137"/>
      <c r="AR96" s="137"/>
      <c r="AS96" s="137"/>
      <c r="AT96" s="137"/>
      <c r="AU96" s="137"/>
      <c r="AV96" s="137"/>
      <c r="AW96" s="137"/>
      <c r="AX96" s="137"/>
      <c r="AY96" s="1706"/>
      <c r="AZ96" s="1706"/>
      <c r="BA96" s="1706"/>
      <c r="BB96" s="1710"/>
      <c r="BC96" s="1711"/>
      <c r="BD96" s="1711"/>
      <c r="BE96" s="1711"/>
      <c r="BF96" s="1711"/>
      <c r="BG96" s="1711"/>
      <c r="BH96" s="1711"/>
      <c r="BI96" s="1711"/>
      <c r="BJ96" s="1711"/>
      <c r="BK96" s="1711"/>
      <c r="BL96" s="1711"/>
      <c r="BM96" s="1712"/>
      <c r="BN96" s="1690"/>
      <c r="BO96" s="1690"/>
      <c r="BP96" s="1690"/>
      <c r="BQ96" s="1690"/>
      <c r="BR96" s="140"/>
      <c r="BS96" s="140"/>
      <c r="BT96" s="140"/>
      <c r="BU96" s="140"/>
      <c r="BV96" s="140"/>
      <c r="BW96" s="1705" t="s">
        <v>395</v>
      </c>
      <c r="BX96" s="1705"/>
      <c r="BY96" s="137"/>
      <c r="BZ96" s="137"/>
      <c r="CA96" s="137"/>
      <c r="CB96" s="137"/>
      <c r="CC96" s="137"/>
      <c r="CD96" s="137"/>
      <c r="CE96" s="137"/>
      <c r="CF96" s="1705" t="s">
        <v>395</v>
      </c>
      <c r="CG96" s="1705"/>
      <c r="CH96" s="137"/>
      <c r="CI96" s="137"/>
      <c r="CJ96" s="137"/>
      <c r="CK96" s="137"/>
      <c r="CL96" s="137"/>
      <c r="CM96" s="137"/>
      <c r="CN96" s="137"/>
      <c r="CO96" s="1705" t="s">
        <v>395</v>
      </c>
      <c r="CP96" s="1705"/>
      <c r="CQ96" s="137"/>
      <c r="CR96" s="137"/>
      <c r="CS96" s="137"/>
      <c r="CT96" s="137"/>
      <c r="CU96" s="137"/>
      <c r="CV96" s="137"/>
      <c r="CW96" s="137"/>
      <c r="CX96" s="137"/>
      <c r="CY96" s="137"/>
      <c r="CZ96" s="137"/>
      <c r="DA96" s="1565"/>
      <c r="DB96" s="1565"/>
      <c r="DC96" s="93"/>
      <c r="DF96" s="1694"/>
      <c r="DG96" s="1694"/>
    </row>
    <row r="97" spans="4:111" ht="8.25" customHeight="1">
      <c r="D97" s="2219"/>
      <c r="E97" s="2220"/>
      <c r="F97" s="2221"/>
      <c r="G97" s="1484" t="s">
        <v>906</v>
      </c>
      <c r="H97" s="1485"/>
      <c r="I97" s="1485"/>
      <c r="J97" s="1485"/>
      <c r="K97" s="1485"/>
      <c r="L97" s="1485"/>
      <c r="M97" s="1485"/>
      <c r="N97" s="1485"/>
      <c r="O97" s="1485"/>
      <c r="P97" s="1485"/>
      <c r="Q97" s="1486"/>
      <c r="R97" s="1769" t="s">
        <v>754</v>
      </c>
      <c r="S97" s="1770"/>
      <c r="T97" s="1770"/>
      <c r="U97" s="1770"/>
      <c r="V97" s="139"/>
      <c r="W97" s="139" t="s">
        <v>373</v>
      </c>
      <c r="X97" s="139"/>
      <c r="Y97" s="139"/>
      <c r="Z97" s="139" t="s">
        <v>374</v>
      </c>
      <c r="AA97" s="139"/>
      <c r="AB97" s="139"/>
      <c r="AC97" s="139" t="s">
        <v>371</v>
      </c>
      <c r="AD97" s="139"/>
      <c r="AE97" s="139"/>
      <c r="AF97" s="139" t="s">
        <v>391</v>
      </c>
      <c r="AG97" s="139"/>
      <c r="AH97" s="139"/>
      <c r="AI97" s="139" t="s">
        <v>373</v>
      </c>
      <c r="AJ97" s="139"/>
      <c r="AK97" s="139"/>
      <c r="AL97" s="139" t="s">
        <v>374</v>
      </c>
      <c r="AM97" s="139"/>
      <c r="AN97" s="139"/>
      <c r="AO97" s="139" t="s">
        <v>371</v>
      </c>
      <c r="AP97" s="139"/>
      <c r="AQ97" s="139"/>
      <c r="AR97" s="139" t="s">
        <v>372</v>
      </c>
      <c r="AS97" s="139"/>
      <c r="AT97" s="139"/>
      <c r="AU97" s="139" t="s">
        <v>373</v>
      </c>
      <c r="AV97" s="139"/>
      <c r="AW97" s="125"/>
      <c r="AX97" s="125"/>
      <c r="AY97" s="125"/>
      <c r="AZ97" s="125"/>
      <c r="BA97" s="90"/>
      <c r="BB97" s="1763" t="s">
        <v>400</v>
      </c>
      <c r="BC97" s="1764"/>
      <c r="BD97" s="154"/>
      <c r="BE97" s="154"/>
      <c r="BF97" s="154"/>
      <c r="BG97" s="154"/>
      <c r="BH97" s="1764" t="s">
        <v>392</v>
      </c>
      <c r="BI97" s="1764"/>
      <c r="BJ97" s="1764"/>
      <c r="BK97" s="1764"/>
      <c r="BL97" s="1764"/>
      <c r="BM97" s="1767"/>
      <c r="BN97" s="1720" t="s">
        <v>400</v>
      </c>
      <c r="BO97" s="1717"/>
      <c r="BP97" s="1717"/>
      <c r="BQ97" s="1717"/>
      <c r="BR97" s="138"/>
      <c r="BS97" s="138" t="s">
        <v>374</v>
      </c>
      <c r="BT97" s="138"/>
      <c r="BU97" s="138"/>
      <c r="BV97" s="138" t="s">
        <v>371</v>
      </c>
      <c r="BW97" s="138"/>
      <c r="BX97" s="138"/>
      <c r="BY97" s="138" t="s">
        <v>391</v>
      </c>
      <c r="BZ97" s="138"/>
      <c r="CA97" s="138"/>
      <c r="CB97" s="138" t="s">
        <v>373</v>
      </c>
      <c r="CC97" s="138"/>
      <c r="CD97" s="138"/>
      <c r="CE97" s="138" t="s">
        <v>374</v>
      </c>
      <c r="CF97" s="138"/>
      <c r="CG97" s="138"/>
      <c r="CH97" s="138" t="s">
        <v>371</v>
      </c>
      <c r="CI97" s="138"/>
      <c r="CJ97" s="138"/>
      <c r="CK97" s="138" t="s">
        <v>372</v>
      </c>
      <c r="CL97" s="138"/>
      <c r="CM97" s="138"/>
      <c r="CN97" s="138" t="s">
        <v>373</v>
      </c>
      <c r="CO97" s="138"/>
      <c r="CP97" s="138"/>
      <c r="CQ97" s="138" t="s">
        <v>374</v>
      </c>
      <c r="CR97" s="138"/>
      <c r="CS97" s="138"/>
      <c r="CT97" s="138" t="s">
        <v>371</v>
      </c>
      <c r="CU97" s="138"/>
      <c r="CV97" s="138"/>
      <c r="CW97" s="138" t="s">
        <v>393</v>
      </c>
      <c r="CX97" s="138"/>
      <c r="CY97" s="125"/>
      <c r="CZ97" s="125"/>
      <c r="DA97" s="125"/>
      <c r="DB97" s="125"/>
      <c r="DC97" s="90"/>
      <c r="DF97" s="1694"/>
      <c r="DG97" s="1694"/>
    </row>
    <row r="98" spans="4:111" ht="8.25" customHeight="1">
      <c r="D98" s="2219"/>
      <c r="E98" s="2220"/>
      <c r="F98" s="2221"/>
      <c r="G98" s="1484"/>
      <c r="H98" s="1485"/>
      <c r="I98" s="1485"/>
      <c r="J98" s="1485"/>
      <c r="K98" s="1485"/>
      <c r="L98" s="1485"/>
      <c r="M98" s="1485"/>
      <c r="N98" s="1485"/>
      <c r="O98" s="1485"/>
      <c r="P98" s="1485"/>
      <c r="Q98" s="1486"/>
      <c r="R98" s="1771"/>
      <c r="S98" s="1772"/>
      <c r="T98" s="1772"/>
      <c r="U98" s="1772"/>
      <c r="V98" s="1680" t="s">
        <v>102</v>
      </c>
      <c r="W98" s="1681"/>
      <c r="X98" s="1681"/>
      <c r="Y98" s="1664" t="s">
        <v>102</v>
      </c>
      <c r="Z98" s="1664"/>
      <c r="AA98" s="1664"/>
      <c r="AB98" s="1664" t="s">
        <v>102</v>
      </c>
      <c r="AC98" s="1664"/>
      <c r="AD98" s="1664"/>
      <c r="AE98" s="1664" t="s">
        <v>102</v>
      </c>
      <c r="AF98" s="1664"/>
      <c r="AG98" s="1664"/>
      <c r="AH98" s="1664" t="s">
        <v>102</v>
      </c>
      <c r="AI98" s="1664"/>
      <c r="AJ98" s="1664"/>
      <c r="AK98" s="1664" t="s">
        <v>102</v>
      </c>
      <c r="AL98" s="1664"/>
      <c r="AM98" s="1664"/>
      <c r="AN98" s="1664" t="s">
        <v>102</v>
      </c>
      <c r="AO98" s="1664"/>
      <c r="AP98" s="1664"/>
      <c r="AQ98" s="1664" t="s">
        <v>102</v>
      </c>
      <c r="AR98" s="1664"/>
      <c r="AS98" s="1664"/>
      <c r="AT98" s="1664" t="s">
        <v>102</v>
      </c>
      <c r="AU98" s="1664"/>
      <c r="AV98" s="1672"/>
      <c r="AW98" s="1519"/>
      <c r="AX98" s="1622"/>
      <c r="BA98" s="99"/>
      <c r="BB98" s="1765"/>
      <c r="BC98" s="1766"/>
      <c r="BD98" s="154"/>
      <c r="BE98" s="154"/>
      <c r="BF98" s="154"/>
      <c r="BG98" s="154"/>
      <c r="BH98" s="1766"/>
      <c r="BI98" s="1766"/>
      <c r="BJ98" s="1766"/>
      <c r="BK98" s="1766"/>
      <c r="BL98" s="1766"/>
      <c r="BM98" s="1768"/>
      <c r="BN98" s="1721"/>
      <c r="BO98" s="1719"/>
      <c r="BP98" s="1719"/>
      <c r="BQ98" s="1719"/>
      <c r="BR98" s="1680" t="s">
        <v>102</v>
      </c>
      <c r="BS98" s="1681"/>
      <c r="BT98" s="1681"/>
      <c r="BU98" s="1664" t="s">
        <v>102</v>
      </c>
      <c r="BV98" s="1664"/>
      <c r="BW98" s="1664"/>
      <c r="BX98" s="1692" t="s">
        <v>102</v>
      </c>
      <c r="BY98" s="1664"/>
      <c r="BZ98" s="1664"/>
      <c r="CA98" s="1664" t="s">
        <v>102</v>
      </c>
      <c r="CB98" s="1664"/>
      <c r="CC98" s="1664"/>
      <c r="CD98" s="1664" t="s">
        <v>102</v>
      </c>
      <c r="CE98" s="1664"/>
      <c r="CF98" s="1664"/>
      <c r="CG98" s="1664" t="s">
        <v>102</v>
      </c>
      <c r="CH98" s="1664"/>
      <c r="CI98" s="1664"/>
      <c r="CJ98" s="1664" t="s">
        <v>102</v>
      </c>
      <c r="CK98" s="1664"/>
      <c r="CL98" s="1664"/>
      <c r="CM98" s="1664" t="s">
        <v>102</v>
      </c>
      <c r="CN98" s="1664"/>
      <c r="CO98" s="1664"/>
      <c r="CP98" s="1664" t="s">
        <v>102</v>
      </c>
      <c r="CQ98" s="1664"/>
      <c r="CR98" s="1664"/>
      <c r="CS98" s="1664" t="s">
        <v>102</v>
      </c>
      <c r="CT98" s="1664"/>
      <c r="CU98" s="1664"/>
      <c r="CV98" s="1664" t="s">
        <v>102</v>
      </c>
      <c r="CW98" s="1664"/>
      <c r="CX98" s="1672"/>
      <c r="CY98" s="1519"/>
      <c r="CZ98" s="1622"/>
      <c r="DC98" s="99"/>
      <c r="DF98" s="1694"/>
      <c r="DG98" s="1694"/>
    </row>
    <row r="99" spans="4:111" ht="8.25" customHeight="1">
      <c r="D99" s="2219"/>
      <c r="E99" s="2220"/>
      <c r="F99" s="2221"/>
      <c r="G99" s="1484"/>
      <c r="H99" s="1485"/>
      <c r="I99" s="1485"/>
      <c r="J99" s="1485"/>
      <c r="K99" s="1485"/>
      <c r="L99" s="1485"/>
      <c r="M99" s="1485"/>
      <c r="N99" s="1485"/>
      <c r="O99" s="1485"/>
      <c r="P99" s="1485"/>
      <c r="Q99" s="1486"/>
      <c r="R99" s="1771"/>
      <c r="S99" s="1772"/>
      <c r="T99" s="1772"/>
      <c r="U99" s="1772"/>
      <c r="V99" s="1680"/>
      <c r="W99" s="1681"/>
      <c r="X99" s="1681"/>
      <c r="Y99" s="1664"/>
      <c r="Z99" s="1664"/>
      <c r="AA99" s="1664"/>
      <c r="AB99" s="1664"/>
      <c r="AC99" s="1664"/>
      <c r="AD99" s="1664"/>
      <c r="AE99" s="1664"/>
      <c r="AF99" s="1664"/>
      <c r="AG99" s="1664"/>
      <c r="AH99" s="1664"/>
      <c r="AI99" s="1664"/>
      <c r="AJ99" s="1664"/>
      <c r="AK99" s="1664"/>
      <c r="AL99" s="1664"/>
      <c r="AM99" s="1664"/>
      <c r="AN99" s="1664"/>
      <c r="AO99" s="1664"/>
      <c r="AP99" s="1664"/>
      <c r="AQ99" s="1664"/>
      <c r="AR99" s="1664"/>
      <c r="AS99" s="1664"/>
      <c r="AT99" s="1664"/>
      <c r="AU99" s="1664"/>
      <c r="AV99" s="1672"/>
      <c r="AW99" s="1623"/>
      <c r="AX99" s="1622"/>
      <c r="BB99" s="1707"/>
      <c r="BC99" s="1708"/>
      <c r="BD99" s="1708"/>
      <c r="BE99" s="1708"/>
      <c r="BF99" s="1708"/>
      <c r="BG99" s="1708"/>
      <c r="BH99" s="1708"/>
      <c r="BI99" s="1708"/>
      <c r="BJ99" s="1708"/>
      <c r="BK99" s="1708"/>
      <c r="BL99" s="1708"/>
      <c r="BM99" s="1709"/>
      <c r="BN99" s="1719"/>
      <c r="BO99" s="1719"/>
      <c r="BP99" s="1719"/>
      <c r="BQ99" s="1719"/>
      <c r="BR99" s="1680"/>
      <c r="BS99" s="1681"/>
      <c r="BT99" s="1681"/>
      <c r="BU99" s="1664"/>
      <c r="BV99" s="1664"/>
      <c r="BW99" s="1664"/>
      <c r="BX99" s="1692"/>
      <c r="BY99" s="1664"/>
      <c r="BZ99" s="1664"/>
      <c r="CA99" s="1664"/>
      <c r="CB99" s="1664"/>
      <c r="CC99" s="1664"/>
      <c r="CD99" s="1664"/>
      <c r="CE99" s="1664"/>
      <c r="CF99" s="1664"/>
      <c r="CG99" s="1664"/>
      <c r="CH99" s="1664"/>
      <c r="CI99" s="1664"/>
      <c r="CJ99" s="1664"/>
      <c r="CK99" s="1664"/>
      <c r="CL99" s="1664"/>
      <c r="CM99" s="1664"/>
      <c r="CN99" s="1664"/>
      <c r="CO99" s="1664"/>
      <c r="CP99" s="1664"/>
      <c r="CQ99" s="1664"/>
      <c r="CR99" s="1664"/>
      <c r="CS99" s="1664"/>
      <c r="CT99" s="1664"/>
      <c r="CU99" s="1664"/>
      <c r="CV99" s="1664"/>
      <c r="CW99" s="1664"/>
      <c r="CX99" s="1672"/>
      <c r="CY99" s="1623"/>
      <c r="CZ99" s="1622"/>
      <c r="DC99" s="99"/>
      <c r="DF99" s="1694"/>
      <c r="DG99" s="1694"/>
    </row>
    <row r="100" spans="4:111" ht="8.25" customHeight="1">
      <c r="D100" s="2219"/>
      <c r="E100" s="2220"/>
      <c r="F100" s="2221"/>
      <c r="G100" s="1484"/>
      <c r="H100" s="1485"/>
      <c r="I100" s="1485"/>
      <c r="J100" s="1485"/>
      <c r="K100" s="1485"/>
      <c r="L100" s="1485"/>
      <c r="M100" s="1485"/>
      <c r="N100" s="1485"/>
      <c r="O100" s="1485"/>
      <c r="P100" s="1485"/>
      <c r="Q100" s="1486"/>
      <c r="R100" s="1771"/>
      <c r="S100" s="1772"/>
      <c r="T100" s="1772"/>
      <c r="U100" s="1772"/>
      <c r="V100" s="1680"/>
      <c r="W100" s="1681"/>
      <c r="X100" s="1681"/>
      <c r="Y100" s="1664"/>
      <c r="Z100" s="1664"/>
      <c r="AA100" s="1664"/>
      <c r="AB100" s="1664"/>
      <c r="AC100" s="1664"/>
      <c r="AD100" s="1664"/>
      <c r="AE100" s="1664"/>
      <c r="AF100" s="1664"/>
      <c r="AG100" s="1664"/>
      <c r="AH100" s="1664"/>
      <c r="AI100" s="1664"/>
      <c r="AJ100" s="1664"/>
      <c r="AK100" s="1664"/>
      <c r="AL100" s="1664"/>
      <c r="AM100" s="1664"/>
      <c r="AN100" s="1664"/>
      <c r="AO100" s="1664"/>
      <c r="AP100" s="1664"/>
      <c r="AQ100" s="1664"/>
      <c r="AR100" s="1664"/>
      <c r="AS100" s="1664"/>
      <c r="AT100" s="1664"/>
      <c r="AU100" s="1664"/>
      <c r="AV100" s="1672"/>
      <c r="AW100" s="1623"/>
      <c r="AX100" s="1622"/>
      <c r="AY100" s="1554" t="s">
        <v>394</v>
      </c>
      <c r="AZ100" s="1554"/>
      <c r="BA100" s="1554"/>
      <c r="BB100" s="1707"/>
      <c r="BC100" s="1708"/>
      <c r="BD100" s="1708"/>
      <c r="BE100" s="1708"/>
      <c r="BF100" s="1708"/>
      <c r="BG100" s="1708"/>
      <c r="BH100" s="1708"/>
      <c r="BI100" s="1708"/>
      <c r="BJ100" s="1708"/>
      <c r="BK100" s="1708"/>
      <c r="BL100" s="1708"/>
      <c r="BM100" s="1709"/>
      <c r="BN100" s="1719"/>
      <c r="BO100" s="1719"/>
      <c r="BP100" s="1719"/>
      <c r="BQ100" s="1719"/>
      <c r="BR100" s="1680"/>
      <c r="BS100" s="1681"/>
      <c r="BT100" s="1681"/>
      <c r="BU100" s="1664"/>
      <c r="BV100" s="1664"/>
      <c r="BW100" s="1664"/>
      <c r="BX100" s="1692"/>
      <c r="BY100" s="1664"/>
      <c r="BZ100" s="1664"/>
      <c r="CA100" s="1664"/>
      <c r="CB100" s="1664"/>
      <c r="CC100" s="1664"/>
      <c r="CD100" s="1664"/>
      <c r="CE100" s="1664"/>
      <c r="CF100" s="1664"/>
      <c r="CG100" s="1664"/>
      <c r="CH100" s="1664"/>
      <c r="CI100" s="1664"/>
      <c r="CJ100" s="1664"/>
      <c r="CK100" s="1664"/>
      <c r="CL100" s="1664"/>
      <c r="CM100" s="1664"/>
      <c r="CN100" s="1664"/>
      <c r="CO100" s="1664"/>
      <c r="CP100" s="1664"/>
      <c r="CQ100" s="1664"/>
      <c r="CR100" s="1664"/>
      <c r="CS100" s="1664"/>
      <c r="CT100" s="1664"/>
      <c r="CU100" s="1664"/>
      <c r="CV100" s="1664"/>
      <c r="CW100" s="1664"/>
      <c r="CX100" s="1672"/>
      <c r="CY100" s="1623"/>
      <c r="CZ100" s="1622"/>
      <c r="DA100" s="1622" t="s">
        <v>393</v>
      </c>
      <c r="DB100" s="1622"/>
      <c r="DC100" s="99"/>
      <c r="DF100" s="1694"/>
      <c r="DG100" s="1694"/>
    </row>
    <row r="101" spans="4:111" ht="8.25" customHeight="1">
      <c r="D101" s="2222"/>
      <c r="E101" s="2223"/>
      <c r="F101" s="2224"/>
      <c r="G101" s="1487"/>
      <c r="H101" s="1488"/>
      <c r="I101" s="1488"/>
      <c r="J101" s="1488"/>
      <c r="K101" s="1488"/>
      <c r="L101" s="1488"/>
      <c r="M101" s="1488"/>
      <c r="N101" s="1488"/>
      <c r="O101" s="1488"/>
      <c r="P101" s="1488"/>
      <c r="Q101" s="1489"/>
      <c r="R101" s="1773"/>
      <c r="S101" s="1774"/>
      <c r="T101" s="1774"/>
      <c r="U101" s="1774"/>
      <c r="V101" s="137"/>
      <c r="W101" s="137"/>
      <c r="X101" s="137"/>
      <c r="Y101" s="137"/>
      <c r="Z101" s="137"/>
      <c r="AA101" s="137"/>
      <c r="AB101" s="137"/>
      <c r="AC101" s="137"/>
      <c r="AD101" s="1705" t="s">
        <v>395</v>
      </c>
      <c r="AE101" s="1705"/>
      <c r="AF101" s="137"/>
      <c r="AG101" s="137"/>
      <c r="AH101" s="137"/>
      <c r="AI101" s="137"/>
      <c r="AJ101" s="137"/>
      <c r="AK101" s="137"/>
      <c r="AL101" s="137"/>
      <c r="AM101" s="1705" t="s">
        <v>395</v>
      </c>
      <c r="AN101" s="1705"/>
      <c r="AO101" s="137"/>
      <c r="AP101" s="137"/>
      <c r="AQ101" s="137"/>
      <c r="AR101" s="137"/>
      <c r="AS101" s="137"/>
      <c r="AT101" s="137"/>
      <c r="AU101" s="137"/>
      <c r="AV101" s="137"/>
      <c r="AW101" s="137"/>
      <c r="AX101" s="137"/>
      <c r="AY101" s="1706"/>
      <c r="AZ101" s="1706"/>
      <c r="BA101" s="1706"/>
      <c r="BB101" s="1710"/>
      <c r="BC101" s="1711"/>
      <c r="BD101" s="1711"/>
      <c r="BE101" s="1711"/>
      <c r="BF101" s="1711"/>
      <c r="BG101" s="1711"/>
      <c r="BH101" s="1711"/>
      <c r="BI101" s="1711"/>
      <c r="BJ101" s="1711"/>
      <c r="BK101" s="1711"/>
      <c r="BL101" s="1711"/>
      <c r="BM101" s="1712"/>
      <c r="BN101" s="1775"/>
      <c r="BO101" s="1775"/>
      <c r="BP101" s="1775"/>
      <c r="BQ101" s="1775"/>
      <c r="BR101" s="140"/>
      <c r="BS101" s="140"/>
      <c r="BT101" s="140"/>
      <c r="BU101" s="140"/>
      <c r="BV101" s="140"/>
      <c r="BW101" s="1705" t="s">
        <v>395</v>
      </c>
      <c r="BX101" s="1705"/>
      <c r="BY101" s="137"/>
      <c r="BZ101" s="137"/>
      <c r="CA101" s="137"/>
      <c r="CB101" s="137"/>
      <c r="CC101" s="137"/>
      <c r="CD101" s="137"/>
      <c r="CE101" s="137"/>
      <c r="CF101" s="1705" t="s">
        <v>395</v>
      </c>
      <c r="CG101" s="1705"/>
      <c r="CH101" s="137"/>
      <c r="CI101" s="137"/>
      <c r="CJ101" s="137"/>
      <c r="CK101" s="137"/>
      <c r="CL101" s="137"/>
      <c r="CM101" s="137"/>
      <c r="CN101" s="137"/>
      <c r="CO101" s="1705" t="s">
        <v>395</v>
      </c>
      <c r="CP101" s="1705"/>
      <c r="CQ101" s="137"/>
      <c r="CR101" s="137"/>
      <c r="CS101" s="137"/>
      <c r="CT101" s="137"/>
      <c r="CU101" s="137"/>
      <c r="CV101" s="137"/>
      <c r="CW101" s="137"/>
      <c r="CX101" s="137"/>
      <c r="CY101" s="137"/>
      <c r="CZ101" s="137"/>
      <c r="DA101" s="1565"/>
      <c r="DB101" s="1565"/>
      <c r="DC101" s="93"/>
      <c r="DF101" s="1694"/>
      <c r="DG101" s="1694"/>
    </row>
    <row r="102" spans="4:111" ht="8.25" customHeight="1"/>
    <row r="103" spans="4:111" ht="8.25" customHeight="1" thickBot="1">
      <c r="G103" s="1554" t="s">
        <v>406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3"/>
      <c r="AF103" s="1803"/>
      <c r="AG103" s="1803"/>
      <c r="AH103" s="1554" t="s">
        <v>407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3"/>
      <c r="AF104" s="1803"/>
      <c r="AG104" s="1803"/>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4" t="s">
        <v>408</v>
      </c>
      <c r="CI104" s="1804"/>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6"/>
      <c r="H105" s="1788"/>
      <c r="I105" s="1788"/>
      <c r="J105" s="1787"/>
      <c r="K105" s="1788"/>
      <c r="L105" s="1807"/>
      <c r="M105" s="1787"/>
      <c r="N105" s="1788"/>
      <c r="O105" s="1789"/>
      <c r="P105" s="1810" t="s">
        <v>365</v>
      </c>
      <c r="Q105" s="1810"/>
      <c r="R105" s="1811"/>
      <c r="S105" s="1806"/>
      <c r="T105" s="1788"/>
      <c r="U105" s="1807"/>
      <c r="V105" s="1787"/>
      <c r="W105" s="1788"/>
      <c r="X105" s="1789"/>
      <c r="Y105" s="1787"/>
      <c r="Z105" s="1788"/>
      <c r="AA105" s="1789"/>
      <c r="AB105" s="1787"/>
      <c r="AC105" s="1788"/>
      <c r="AD105" s="1789"/>
      <c r="AE105" s="1519"/>
      <c r="AF105" s="1622"/>
      <c r="AG105" s="99"/>
      <c r="AH105" s="1791"/>
      <c r="AI105" s="1792"/>
      <c r="AJ105" s="1793"/>
      <c r="AK105" s="1800"/>
      <c r="AL105" s="1792"/>
      <c r="AM105" s="1792"/>
      <c r="AN105" s="1800"/>
      <c r="AO105" s="1792"/>
      <c r="AP105" s="1793"/>
      <c r="AQ105" s="1787"/>
      <c r="AR105" s="1788"/>
      <c r="AS105" s="1789"/>
      <c r="AT105" s="1787"/>
      <c r="AU105" s="1788"/>
      <c r="AV105" s="1789"/>
      <c r="AW105" s="1787"/>
      <c r="AX105" s="1788"/>
      <c r="AY105" s="1789"/>
      <c r="AZ105" s="1810" t="s">
        <v>365</v>
      </c>
      <c r="BA105" s="1810"/>
      <c r="BB105" s="1810"/>
      <c r="BC105" s="1806"/>
      <c r="BD105" s="1788"/>
      <c r="BE105" s="1807"/>
      <c r="BF105" s="1787"/>
      <c r="BG105" s="1788"/>
      <c r="BH105" s="1789"/>
      <c r="BI105" s="1787"/>
      <c r="BJ105" s="1788"/>
      <c r="BK105" s="1789"/>
      <c r="BL105" s="1790"/>
      <c r="BM105" s="1788"/>
      <c r="BN105" s="1789"/>
      <c r="BO105" s="1810" t="s">
        <v>365</v>
      </c>
      <c r="BP105" s="1810"/>
      <c r="BQ105" s="1811"/>
      <c r="BR105" s="1806"/>
      <c r="BS105" s="1788"/>
      <c r="BT105" s="1807"/>
      <c r="BU105" s="1787"/>
      <c r="BV105" s="1788"/>
      <c r="BW105" s="1789"/>
      <c r="BX105" s="1787"/>
      <c r="BY105" s="1788"/>
      <c r="BZ105" s="1789"/>
      <c r="CA105" s="1790"/>
      <c r="CB105" s="1788"/>
      <c r="CC105" s="1789"/>
      <c r="CD105" s="1519"/>
      <c r="CE105" s="1622"/>
      <c r="CG105" s="156"/>
      <c r="CH105" s="1805"/>
      <c r="CI105" s="1805"/>
      <c r="CT105" s="78">
        <f>'保険料計算シート（非表示）'!R10</f>
        <v>0</v>
      </c>
      <c r="CU105" s="78">
        <f>総括表!AV72</f>
        <v>0</v>
      </c>
      <c r="CV105" s="1776">
        <v>1</v>
      </c>
      <c r="CW105" s="1777"/>
      <c r="CX105" s="1778"/>
      <c r="CY105" s="1490"/>
      <c r="CZ105" s="1622"/>
      <c r="DA105" s="426" t="str">
        <f>'保険料計算シート（非表示）'!R22</f>
        <v>不可能</v>
      </c>
      <c r="DB105" s="149">
        <v>1</v>
      </c>
      <c r="DD105" s="427"/>
      <c r="DE105" s="298"/>
      <c r="DF105" s="298"/>
    </row>
    <row r="106" spans="4:111" ht="8.25" customHeight="1">
      <c r="G106" s="1613"/>
      <c r="H106" s="1614"/>
      <c r="I106" s="1614"/>
      <c r="J106" s="1619"/>
      <c r="K106" s="1614"/>
      <c r="L106" s="1808"/>
      <c r="M106" s="1619"/>
      <c r="N106" s="1614"/>
      <c r="O106" s="1615"/>
      <c r="P106" s="1812"/>
      <c r="Q106" s="1812"/>
      <c r="R106" s="1813"/>
      <c r="S106" s="1613"/>
      <c r="T106" s="1614"/>
      <c r="U106" s="1808"/>
      <c r="V106" s="1619"/>
      <c r="W106" s="1614"/>
      <c r="X106" s="1615"/>
      <c r="Y106" s="1619"/>
      <c r="Z106" s="1614"/>
      <c r="AA106" s="1615"/>
      <c r="AB106" s="1619"/>
      <c r="AC106" s="1614"/>
      <c r="AD106" s="1615"/>
      <c r="AE106" s="1623"/>
      <c r="AF106" s="1622"/>
      <c r="AG106" s="99"/>
      <c r="AH106" s="1794"/>
      <c r="AI106" s="1795"/>
      <c r="AJ106" s="1796"/>
      <c r="AK106" s="1801"/>
      <c r="AL106" s="1795"/>
      <c r="AM106" s="1795"/>
      <c r="AN106" s="1801"/>
      <c r="AO106" s="1795"/>
      <c r="AP106" s="1796"/>
      <c r="AQ106" s="1619"/>
      <c r="AR106" s="1614"/>
      <c r="AS106" s="1615"/>
      <c r="AT106" s="1619"/>
      <c r="AU106" s="1614"/>
      <c r="AV106" s="1615"/>
      <c r="AW106" s="1619"/>
      <c r="AX106" s="1614"/>
      <c r="AY106" s="1615"/>
      <c r="AZ106" s="1812"/>
      <c r="BA106" s="1812"/>
      <c r="BB106" s="1812"/>
      <c r="BC106" s="1613"/>
      <c r="BD106" s="1614"/>
      <c r="BE106" s="1808"/>
      <c r="BF106" s="1619"/>
      <c r="BG106" s="1614"/>
      <c r="BH106" s="1615"/>
      <c r="BI106" s="1619"/>
      <c r="BJ106" s="1614"/>
      <c r="BK106" s="1615"/>
      <c r="BL106" s="1619"/>
      <c r="BM106" s="1614"/>
      <c r="BN106" s="1615"/>
      <c r="BO106" s="1812"/>
      <c r="BP106" s="1812"/>
      <c r="BQ106" s="1813"/>
      <c r="BR106" s="1613"/>
      <c r="BS106" s="1614"/>
      <c r="BT106" s="1808"/>
      <c r="BU106" s="1619"/>
      <c r="BV106" s="1614"/>
      <c r="BW106" s="1615"/>
      <c r="BX106" s="1619"/>
      <c r="BY106" s="1614"/>
      <c r="BZ106" s="1615"/>
      <c r="CA106" s="1619"/>
      <c r="CB106" s="1614"/>
      <c r="CC106" s="1615"/>
      <c r="CD106" s="1623"/>
      <c r="CE106" s="1622"/>
      <c r="CG106" s="157"/>
      <c r="CH106" s="1785" t="s">
        <v>409</v>
      </c>
      <c r="CI106" s="1785"/>
      <c r="CJ106" s="1785"/>
      <c r="CK106" s="1785"/>
      <c r="CL106" s="1785"/>
      <c r="CM106" s="1785"/>
      <c r="CN106" s="1785"/>
      <c r="CO106" s="1785"/>
      <c r="CP106" s="1786" t="s">
        <v>410</v>
      </c>
      <c r="CQ106" s="1786"/>
      <c r="CR106" s="1786"/>
      <c r="CS106" s="1786"/>
      <c r="CT106" s="1786"/>
      <c r="CU106" s="1786"/>
      <c r="CV106" s="1779"/>
      <c r="CW106" s="1780"/>
      <c r="CX106" s="1781"/>
      <c r="CY106" s="1622"/>
      <c r="CZ106" s="1622"/>
      <c r="DB106" s="149">
        <v>3</v>
      </c>
      <c r="DD106" s="298">
        <v>1</v>
      </c>
      <c r="DE106" s="298">
        <v>1</v>
      </c>
      <c r="DF106" s="298"/>
    </row>
    <row r="107" spans="4:111" ht="8.25" customHeight="1" thickBot="1">
      <c r="G107" s="1616"/>
      <c r="H107" s="1617"/>
      <c r="I107" s="1617"/>
      <c r="J107" s="1620"/>
      <c r="K107" s="1617"/>
      <c r="L107" s="1809"/>
      <c r="M107" s="1620"/>
      <c r="N107" s="1617"/>
      <c r="O107" s="1618"/>
      <c r="P107" s="1814"/>
      <c r="Q107" s="1814"/>
      <c r="R107" s="1815"/>
      <c r="S107" s="1616"/>
      <c r="T107" s="1617"/>
      <c r="U107" s="1809"/>
      <c r="V107" s="1620"/>
      <c r="W107" s="1617"/>
      <c r="X107" s="1618"/>
      <c r="Y107" s="1620"/>
      <c r="Z107" s="1617"/>
      <c r="AA107" s="1618"/>
      <c r="AB107" s="1620"/>
      <c r="AC107" s="1617"/>
      <c r="AD107" s="1618"/>
      <c r="AE107" s="1623"/>
      <c r="AF107" s="1622"/>
      <c r="AG107" s="99"/>
      <c r="AH107" s="1797"/>
      <c r="AI107" s="1798"/>
      <c r="AJ107" s="1799"/>
      <c r="AK107" s="1802"/>
      <c r="AL107" s="1798"/>
      <c r="AM107" s="1798"/>
      <c r="AN107" s="1802"/>
      <c r="AO107" s="1798"/>
      <c r="AP107" s="1799"/>
      <c r="AQ107" s="1620"/>
      <c r="AR107" s="1617"/>
      <c r="AS107" s="1618"/>
      <c r="AT107" s="1620"/>
      <c r="AU107" s="1617"/>
      <c r="AV107" s="1618"/>
      <c r="AW107" s="1620"/>
      <c r="AX107" s="1617"/>
      <c r="AY107" s="1618"/>
      <c r="AZ107" s="1814"/>
      <c r="BA107" s="1814"/>
      <c r="BB107" s="1814"/>
      <c r="BC107" s="1616"/>
      <c r="BD107" s="1617"/>
      <c r="BE107" s="1809"/>
      <c r="BF107" s="1620"/>
      <c r="BG107" s="1617"/>
      <c r="BH107" s="1618"/>
      <c r="BI107" s="1620"/>
      <c r="BJ107" s="1617"/>
      <c r="BK107" s="1618"/>
      <c r="BL107" s="1620"/>
      <c r="BM107" s="1617"/>
      <c r="BN107" s="1618"/>
      <c r="BO107" s="1814"/>
      <c r="BP107" s="1814"/>
      <c r="BQ107" s="1815"/>
      <c r="BR107" s="1616"/>
      <c r="BS107" s="1617"/>
      <c r="BT107" s="1809"/>
      <c r="BU107" s="1620"/>
      <c r="BV107" s="1617"/>
      <c r="BW107" s="1618"/>
      <c r="BX107" s="1620"/>
      <c r="BY107" s="1617"/>
      <c r="BZ107" s="1618"/>
      <c r="CA107" s="1620"/>
      <c r="CB107" s="1617"/>
      <c r="CC107" s="1618"/>
      <c r="CD107" s="1623"/>
      <c r="CE107" s="1622"/>
      <c r="CG107" s="157"/>
      <c r="CH107" s="1785"/>
      <c r="CI107" s="1785"/>
      <c r="CJ107" s="1785"/>
      <c r="CK107" s="1785"/>
      <c r="CL107" s="1785"/>
      <c r="CM107" s="1785"/>
      <c r="CN107" s="1785"/>
      <c r="CO107" s="1785"/>
      <c r="CP107" s="1786"/>
      <c r="CQ107" s="1786"/>
      <c r="CR107" s="1786"/>
      <c r="CS107" s="1786"/>
      <c r="CT107" s="1786"/>
      <c r="CU107" s="1786"/>
      <c r="CV107" s="1782"/>
      <c r="CW107" s="1783"/>
      <c r="CX107" s="1784"/>
      <c r="CY107" s="1622"/>
      <c r="CZ107" s="1622"/>
      <c r="DA107" s="78">
        <v>1</v>
      </c>
      <c r="DB107" s="149"/>
      <c r="DD107" s="298"/>
      <c r="DE107" s="298">
        <v>3</v>
      </c>
      <c r="DF107" s="298"/>
    </row>
    <row r="108" spans="4:111" ht="8.25" customHeight="1" thickBot="1">
      <c r="G108" s="1554" t="s">
        <v>411</v>
      </c>
      <c r="H108" s="1554"/>
      <c r="I108" s="1554"/>
      <c r="J108" s="1554"/>
      <c r="K108" s="1554"/>
      <c r="L108" s="1554"/>
      <c r="M108" s="1554"/>
      <c r="N108" s="1554"/>
      <c r="O108" s="1554"/>
      <c r="P108" s="1803"/>
      <c r="Q108" s="1803"/>
      <c r="R108" s="1803"/>
      <c r="S108" s="1816" t="s">
        <v>412</v>
      </c>
      <c r="T108" s="1816"/>
      <c r="U108" s="1816"/>
      <c r="V108" s="1816"/>
      <c r="W108" s="1816"/>
      <c r="X108" s="1816"/>
      <c r="Y108" s="1816"/>
      <c r="Z108" s="1816"/>
      <c r="AA108" s="1816"/>
      <c r="AB108" s="1817"/>
      <c r="AC108" s="1817"/>
      <c r="AD108" s="1817"/>
      <c r="AE108" s="1554" t="s">
        <v>413</v>
      </c>
      <c r="AF108" s="1554"/>
      <c r="AG108" s="1554"/>
      <c r="AH108" s="1816"/>
      <c r="AI108" s="1816"/>
      <c r="AJ108" s="1816"/>
      <c r="AK108" s="1816"/>
      <c r="AL108" s="1816"/>
      <c r="AM108" s="1816"/>
      <c r="AN108" s="1817"/>
      <c r="AO108" s="1817"/>
      <c r="AP108" s="1817"/>
      <c r="AQ108" s="1816" t="s">
        <v>414</v>
      </c>
      <c r="AR108" s="1817"/>
      <c r="AS108" s="1817"/>
      <c r="AT108" s="1817"/>
      <c r="AU108" s="1817"/>
      <c r="AV108" s="1817"/>
      <c r="AW108" s="1817"/>
      <c r="AX108" s="1817"/>
      <c r="AY108" s="1816" t="s">
        <v>415</v>
      </c>
      <c r="AZ108" s="1817"/>
      <c r="BA108" s="1817"/>
      <c r="BB108" s="1817"/>
      <c r="BC108" s="1817"/>
      <c r="BD108" s="1817"/>
      <c r="BE108" s="1817"/>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3"/>
      <c r="Q109" s="1803"/>
      <c r="R109" s="1803"/>
      <c r="S109" s="1554"/>
      <c r="T109" s="1554"/>
      <c r="U109" s="1554"/>
      <c r="V109" s="1554"/>
      <c r="W109" s="1554"/>
      <c r="X109" s="1554"/>
      <c r="Y109" s="1554"/>
      <c r="Z109" s="1554"/>
      <c r="AA109" s="1554"/>
      <c r="AB109" s="1803"/>
      <c r="AC109" s="1803"/>
      <c r="AD109" s="1803"/>
      <c r="AE109" s="1554"/>
      <c r="AF109" s="1554"/>
      <c r="AG109" s="1554"/>
      <c r="AH109" s="1554"/>
      <c r="AI109" s="1554"/>
      <c r="AJ109" s="1554"/>
      <c r="AK109" s="1554"/>
      <c r="AL109" s="1554"/>
      <c r="AM109" s="1554"/>
      <c r="AN109" s="1803"/>
      <c r="AO109" s="1803"/>
      <c r="AP109" s="1803"/>
      <c r="AQ109" s="1803"/>
      <c r="AR109" s="1803"/>
      <c r="AS109" s="1803"/>
      <c r="AT109" s="1803"/>
      <c r="AU109" s="1803"/>
      <c r="AV109" s="1803"/>
      <c r="AW109" s="1803"/>
      <c r="AX109" s="1803"/>
      <c r="AY109" s="1803"/>
      <c r="AZ109" s="1803"/>
      <c r="BA109" s="1803"/>
      <c r="BB109" s="1803"/>
      <c r="BC109" s="1803"/>
      <c r="BD109" s="1803"/>
      <c r="BE109" s="1803"/>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6"/>
      <c r="H110" s="1818"/>
      <c r="I110" s="1819"/>
      <c r="J110" s="1519"/>
      <c r="K110" s="1622"/>
      <c r="L110" s="335"/>
      <c r="M110" s="335"/>
      <c r="N110" s="335"/>
      <c r="O110" s="335"/>
      <c r="P110" s="332"/>
      <c r="Q110" s="332"/>
      <c r="R110" s="332"/>
      <c r="S110" s="1806"/>
      <c r="T110" s="1788"/>
      <c r="U110" s="1789"/>
      <c r="V110" s="1519"/>
      <c r="W110" s="1622"/>
      <c r="X110" s="335"/>
      <c r="Y110" s="335"/>
      <c r="Z110" s="335"/>
      <c r="AA110" s="335"/>
      <c r="AB110" s="335"/>
      <c r="AC110" s="335"/>
      <c r="AD110" s="335"/>
      <c r="AE110" s="1806"/>
      <c r="AF110" s="1788"/>
      <c r="AG110" s="1789"/>
      <c r="AH110" s="1519"/>
      <c r="AI110" s="1622"/>
      <c r="AJ110" s="335"/>
      <c r="AK110" s="335"/>
      <c r="AL110" s="335"/>
      <c r="AM110" s="335"/>
      <c r="AN110" s="336"/>
      <c r="AO110" s="336"/>
      <c r="AP110" s="336"/>
      <c r="AQ110" s="1806"/>
      <c r="AR110" s="1788"/>
      <c r="AS110" s="1789"/>
      <c r="AT110" s="1519"/>
      <c r="AU110" s="1622"/>
      <c r="AV110" s="335"/>
      <c r="AW110" s="335"/>
      <c r="AX110" s="335"/>
      <c r="AY110" s="1791"/>
      <c r="AZ110" s="1792"/>
      <c r="BA110" s="1793"/>
      <c r="BB110" s="1800"/>
      <c r="BC110" s="1792"/>
      <c r="BD110" s="1792"/>
      <c r="BE110" s="1800"/>
      <c r="BF110" s="1792"/>
      <c r="BG110" s="1793"/>
      <c r="BH110" s="1787"/>
      <c r="BI110" s="1788"/>
      <c r="BJ110" s="1789"/>
      <c r="BK110" s="1787"/>
      <c r="BL110" s="1788"/>
      <c r="BM110" s="1789"/>
      <c r="BN110" s="1787"/>
      <c r="BO110" s="1788"/>
      <c r="BP110" s="1789"/>
      <c r="BQ110" s="1787"/>
      <c r="BR110" s="1788"/>
      <c r="BS110" s="1789"/>
      <c r="BT110" s="1787"/>
      <c r="BU110" s="1788"/>
      <c r="BV110" s="1789"/>
      <c r="BW110" s="1787"/>
      <c r="BX110" s="1788"/>
      <c r="BY110" s="1789"/>
      <c r="BZ110" s="1787"/>
      <c r="CA110" s="1788"/>
      <c r="CB110" s="1789"/>
      <c r="CC110" s="1787"/>
      <c r="CD110" s="1788"/>
      <c r="CE110" s="1789"/>
      <c r="CF110" s="1787"/>
      <c r="CG110" s="1788"/>
      <c r="CH110" s="1789"/>
      <c r="CI110" s="1787"/>
      <c r="CJ110" s="1788"/>
      <c r="CK110" s="1789"/>
      <c r="CL110" s="1787"/>
      <c r="CM110" s="1788"/>
      <c r="CN110" s="1789"/>
      <c r="CO110" s="1787"/>
      <c r="CP110" s="1788"/>
      <c r="CQ110" s="1789"/>
      <c r="CR110" s="1787"/>
      <c r="CS110" s="1788"/>
      <c r="CT110" s="1789"/>
      <c r="CU110" s="334"/>
      <c r="CV110" s="334"/>
      <c r="CW110" s="334"/>
      <c r="CX110" s="334"/>
      <c r="CY110" s="109"/>
      <c r="CZ110" s="109"/>
      <c r="DD110" s="298"/>
      <c r="DE110" s="298"/>
      <c r="DF110" s="298"/>
    </row>
    <row r="111" spans="4:111" ht="8.25" customHeight="1">
      <c r="G111" s="1820"/>
      <c r="H111" s="1429"/>
      <c r="I111" s="1821"/>
      <c r="J111" s="1519"/>
      <c r="K111" s="1622"/>
      <c r="L111" s="335"/>
      <c r="M111" s="335"/>
      <c r="N111" s="335"/>
      <c r="O111" s="335"/>
      <c r="P111" s="332"/>
      <c r="Q111" s="332"/>
      <c r="R111" s="332"/>
      <c r="S111" s="1613"/>
      <c r="T111" s="1614"/>
      <c r="U111" s="1615"/>
      <c r="V111" s="1519"/>
      <c r="W111" s="1622"/>
      <c r="X111" s="335"/>
      <c r="Y111" s="335"/>
      <c r="Z111" s="335"/>
      <c r="AA111" s="335"/>
      <c r="AB111" s="335"/>
      <c r="AC111" s="335"/>
      <c r="AD111" s="335"/>
      <c r="AE111" s="1613"/>
      <c r="AF111" s="1614"/>
      <c r="AG111" s="1615"/>
      <c r="AH111" s="1519"/>
      <c r="AI111" s="1622"/>
      <c r="AJ111" s="335"/>
      <c r="AK111" s="335"/>
      <c r="AL111" s="335"/>
      <c r="AM111" s="335"/>
      <c r="AN111" s="336"/>
      <c r="AO111" s="336"/>
      <c r="AP111" s="336"/>
      <c r="AQ111" s="1613"/>
      <c r="AR111" s="1614"/>
      <c r="AS111" s="1615"/>
      <c r="AT111" s="1519"/>
      <c r="AU111" s="1622"/>
      <c r="AV111" s="335"/>
      <c r="AW111" s="335"/>
      <c r="AX111" s="335"/>
      <c r="AY111" s="1794"/>
      <c r="AZ111" s="1795"/>
      <c r="BA111" s="1796"/>
      <c r="BB111" s="1801"/>
      <c r="BC111" s="1795"/>
      <c r="BD111" s="1795"/>
      <c r="BE111" s="1801"/>
      <c r="BF111" s="1795"/>
      <c r="BG111" s="1796"/>
      <c r="BH111" s="1619"/>
      <c r="BI111" s="1614"/>
      <c r="BJ111" s="1615"/>
      <c r="BK111" s="1619"/>
      <c r="BL111" s="1614"/>
      <c r="BM111" s="1615"/>
      <c r="BN111" s="1619"/>
      <c r="BO111" s="1614"/>
      <c r="BP111" s="1615"/>
      <c r="BQ111" s="1619"/>
      <c r="BR111" s="1614"/>
      <c r="BS111" s="1615"/>
      <c r="BT111" s="1619"/>
      <c r="BU111" s="1614"/>
      <c r="BV111" s="1615"/>
      <c r="BW111" s="1619"/>
      <c r="BX111" s="1614"/>
      <c r="BY111" s="1615"/>
      <c r="BZ111" s="1619"/>
      <c r="CA111" s="1614"/>
      <c r="CB111" s="1615"/>
      <c r="CC111" s="1619"/>
      <c r="CD111" s="1614"/>
      <c r="CE111" s="1615"/>
      <c r="CF111" s="1619"/>
      <c r="CG111" s="1614"/>
      <c r="CH111" s="1615"/>
      <c r="CI111" s="1619"/>
      <c r="CJ111" s="1614"/>
      <c r="CK111" s="1615"/>
      <c r="CL111" s="1619"/>
      <c r="CM111" s="1614"/>
      <c r="CN111" s="1615"/>
      <c r="CO111" s="1619"/>
      <c r="CP111" s="1614"/>
      <c r="CQ111" s="1615"/>
      <c r="CR111" s="1619"/>
      <c r="CS111" s="1614"/>
      <c r="CT111" s="1615"/>
      <c r="CU111" s="334"/>
      <c r="CV111" s="334"/>
      <c r="CW111" s="334"/>
      <c r="CX111" s="334"/>
      <c r="CY111" s="109"/>
      <c r="CZ111" s="109"/>
      <c r="DD111" s="298"/>
      <c r="DE111" s="298"/>
      <c r="DF111" s="298"/>
    </row>
    <row r="112" spans="4:111" ht="8.25" customHeight="1">
      <c r="G112" s="1820"/>
      <c r="H112" s="1429"/>
      <c r="I112" s="1821"/>
      <c r="J112" s="1623"/>
      <c r="K112" s="1622"/>
      <c r="L112" s="335"/>
      <c r="M112" s="335"/>
      <c r="N112" s="335"/>
      <c r="O112" s="335"/>
      <c r="P112" s="332"/>
      <c r="Q112" s="332"/>
      <c r="R112" s="332"/>
      <c r="S112" s="1613"/>
      <c r="T112" s="1614"/>
      <c r="U112" s="1615"/>
      <c r="V112" s="1623"/>
      <c r="W112" s="1622"/>
      <c r="X112" s="335"/>
      <c r="Y112" s="335"/>
      <c r="Z112" s="335"/>
      <c r="AA112" s="335"/>
      <c r="AB112" s="335"/>
      <c r="AC112" s="335"/>
      <c r="AD112" s="335"/>
      <c r="AE112" s="1613"/>
      <c r="AF112" s="1614"/>
      <c r="AG112" s="1615"/>
      <c r="AH112" s="1623"/>
      <c r="AI112" s="1622"/>
      <c r="AJ112" s="335"/>
      <c r="AK112" s="335"/>
      <c r="AL112" s="335"/>
      <c r="AM112" s="335"/>
      <c r="AN112" s="336"/>
      <c r="AO112" s="335"/>
      <c r="AP112" s="335"/>
      <c r="AQ112" s="1613"/>
      <c r="AR112" s="1614"/>
      <c r="AS112" s="1615"/>
      <c r="AT112" s="1623"/>
      <c r="AU112" s="1622"/>
      <c r="AV112" s="335"/>
      <c r="AW112" s="335"/>
      <c r="AX112" s="335"/>
      <c r="AY112" s="1794"/>
      <c r="AZ112" s="1795"/>
      <c r="BA112" s="1796"/>
      <c r="BB112" s="1801"/>
      <c r="BC112" s="1795"/>
      <c r="BD112" s="1795"/>
      <c r="BE112" s="1801"/>
      <c r="BF112" s="1795"/>
      <c r="BG112" s="1796"/>
      <c r="BH112" s="1619"/>
      <c r="BI112" s="1614"/>
      <c r="BJ112" s="1615"/>
      <c r="BK112" s="1619"/>
      <c r="BL112" s="1614"/>
      <c r="BM112" s="1615"/>
      <c r="BN112" s="1619"/>
      <c r="BO112" s="1614"/>
      <c r="BP112" s="1615"/>
      <c r="BQ112" s="1619"/>
      <c r="BR112" s="1614"/>
      <c r="BS112" s="1615"/>
      <c r="BT112" s="1619"/>
      <c r="BU112" s="1614"/>
      <c r="BV112" s="1615"/>
      <c r="BW112" s="1619"/>
      <c r="BX112" s="1614"/>
      <c r="BY112" s="1615"/>
      <c r="BZ112" s="1619"/>
      <c r="CA112" s="1614"/>
      <c r="CB112" s="1615"/>
      <c r="CC112" s="1619"/>
      <c r="CD112" s="1614"/>
      <c r="CE112" s="1615"/>
      <c r="CF112" s="1619"/>
      <c r="CG112" s="1614"/>
      <c r="CH112" s="1615"/>
      <c r="CI112" s="1619"/>
      <c r="CJ112" s="1614"/>
      <c r="CK112" s="1615"/>
      <c r="CL112" s="1619"/>
      <c r="CM112" s="1614"/>
      <c r="CN112" s="1615"/>
      <c r="CO112" s="1619"/>
      <c r="CP112" s="1614"/>
      <c r="CQ112" s="1615"/>
      <c r="CR112" s="1619"/>
      <c r="CS112" s="1614"/>
      <c r="CT112" s="1615"/>
      <c r="CU112" s="334"/>
      <c r="CV112" s="334"/>
      <c r="CW112" s="334"/>
      <c r="CX112" s="334"/>
      <c r="CY112" s="109"/>
      <c r="CZ112" s="109"/>
      <c r="DD112" s="298"/>
      <c r="DE112" s="298"/>
      <c r="DF112" s="298"/>
    </row>
    <row r="113" spans="2:117" ht="8.25" customHeight="1">
      <c r="G113" s="1822"/>
      <c r="H113" s="1823"/>
      <c r="I113" s="1824"/>
      <c r="J113" s="1623"/>
      <c r="K113" s="1622"/>
      <c r="L113" s="335"/>
      <c r="M113" s="335"/>
      <c r="N113" s="335"/>
      <c r="O113" s="335"/>
      <c r="P113" s="332"/>
      <c r="Q113" s="332"/>
      <c r="R113" s="332"/>
      <c r="S113" s="1616"/>
      <c r="T113" s="1617"/>
      <c r="U113" s="1618"/>
      <c r="V113" s="1623"/>
      <c r="W113" s="1622"/>
      <c r="X113" s="335"/>
      <c r="Y113" s="335"/>
      <c r="Z113" s="335"/>
      <c r="AA113" s="335"/>
      <c r="AB113" s="335"/>
      <c r="AC113" s="335"/>
      <c r="AD113" s="335"/>
      <c r="AE113" s="1616"/>
      <c r="AF113" s="1617"/>
      <c r="AG113" s="1618"/>
      <c r="AH113" s="1623"/>
      <c r="AI113" s="1622"/>
      <c r="AJ113" s="335"/>
      <c r="AK113" s="335"/>
      <c r="AL113" s="335"/>
      <c r="AM113" s="335"/>
      <c r="AN113" s="336"/>
      <c r="AO113" s="335"/>
      <c r="AP113" s="335"/>
      <c r="AQ113" s="1616"/>
      <c r="AR113" s="1617"/>
      <c r="AS113" s="1618"/>
      <c r="AT113" s="1623"/>
      <c r="AU113" s="1622"/>
      <c r="AV113" s="335"/>
      <c r="AW113" s="335"/>
      <c r="AX113" s="335"/>
      <c r="AY113" s="1797"/>
      <c r="AZ113" s="1798"/>
      <c r="BA113" s="1799"/>
      <c r="BB113" s="1802"/>
      <c r="BC113" s="1798"/>
      <c r="BD113" s="1798"/>
      <c r="BE113" s="1802"/>
      <c r="BF113" s="1798"/>
      <c r="BG113" s="1799"/>
      <c r="BH113" s="1620"/>
      <c r="BI113" s="1617"/>
      <c r="BJ113" s="1618"/>
      <c r="BK113" s="1620"/>
      <c r="BL113" s="1617"/>
      <c r="BM113" s="1618"/>
      <c r="BN113" s="1620"/>
      <c r="BO113" s="1617"/>
      <c r="BP113" s="1618"/>
      <c r="BQ113" s="1620"/>
      <c r="BR113" s="1617"/>
      <c r="BS113" s="1618"/>
      <c r="BT113" s="1620"/>
      <c r="BU113" s="1617"/>
      <c r="BV113" s="1618"/>
      <c r="BW113" s="1620"/>
      <c r="BX113" s="1617"/>
      <c r="BY113" s="1618"/>
      <c r="BZ113" s="1620"/>
      <c r="CA113" s="1617"/>
      <c r="CB113" s="1618"/>
      <c r="CC113" s="1620"/>
      <c r="CD113" s="1617"/>
      <c r="CE113" s="1618"/>
      <c r="CF113" s="1620"/>
      <c r="CG113" s="1617"/>
      <c r="CH113" s="1618"/>
      <c r="CI113" s="1620"/>
      <c r="CJ113" s="1617"/>
      <c r="CK113" s="1618"/>
      <c r="CL113" s="1620"/>
      <c r="CM113" s="1617"/>
      <c r="CN113" s="1618"/>
      <c r="CO113" s="1620"/>
      <c r="CP113" s="1617"/>
      <c r="CQ113" s="1618"/>
      <c r="CR113" s="1620"/>
      <c r="CS113" s="1617"/>
      <c r="CT113" s="1618"/>
      <c r="CU113" s="334"/>
      <c r="CV113" s="334"/>
      <c r="CW113" s="334"/>
      <c r="CX113" s="334"/>
      <c r="CY113" s="109"/>
      <c r="CZ113" s="109"/>
      <c r="DD113" s="298"/>
      <c r="DE113" s="298"/>
      <c r="DF113" s="298"/>
    </row>
    <row r="114" spans="2:117" ht="8.25" customHeight="1">
      <c r="BE114" s="428"/>
      <c r="BF114" s="429"/>
      <c r="BG114" s="429"/>
      <c r="BH114" s="1838" t="s">
        <v>416</v>
      </c>
      <c r="BI114" s="1838"/>
      <c r="BJ114" s="1838"/>
      <c r="BK114" s="1838"/>
      <c r="BL114" s="1838"/>
      <c r="BM114" s="1838"/>
      <c r="BN114" s="1838"/>
      <c r="BO114" s="1838"/>
      <c r="BP114" s="1838"/>
      <c r="BQ114" s="1838"/>
      <c r="BR114" s="1838"/>
      <c r="BS114" s="1838"/>
      <c r="BT114" s="1838"/>
      <c r="BU114" s="1838"/>
      <c r="BV114" s="1838"/>
      <c r="BW114" s="1838"/>
      <c r="BX114" s="1838"/>
      <c r="BY114" s="1838"/>
      <c r="BZ114" s="1838"/>
      <c r="CA114" s="1838"/>
      <c r="CB114" s="1838"/>
      <c r="CC114" s="1838"/>
      <c r="CD114" s="1838"/>
      <c r="CE114" s="1838"/>
      <c r="CF114" s="1838"/>
      <c r="CG114" s="1838"/>
      <c r="CH114" s="1838"/>
      <c r="CI114" s="1838"/>
      <c r="CJ114" s="1838"/>
      <c r="CK114" s="1838"/>
      <c r="CL114" s="1838"/>
      <c r="CM114" s="1838"/>
      <c r="CN114" s="1838"/>
      <c r="CO114" s="1838"/>
      <c r="CP114" s="1838"/>
      <c r="CQ114" s="1838"/>
      <c r="CR114" s="1838"/>
      <c r="CS114" s="1838"/>
      <c r="CT114" s="1838"/>
      <c r="CU114" s="1838"/>
      <c r="CV114" s="1838"/>
      <c r="CW114" s="1838"/>
      <c r="CX114" s="1838"/>
      <c r="CY114" s="1838"/>
      <c r="CZ114" s="1838"/>
      <c r="DA114" s="1838"/>
      <c r="DB114" s="1838"/>
      <c r="DC114" s="1838"/>
      <c r="DD114" s="1838"/>
      <c r="DE114" s="1838"/>
      <c r="DF114" s="1838"/>
      <c r="DG114" s="1838"/>
      <c r="DH114" s="1838"/>
      <c r="DI114" s="1838"/>
      <c r="DJ114" s="1838"/>
      <c r="DK114" s="78"/>
      <c r="DL114" s="78"/>
    </row>
    <row r="115" spans="2:117" ht="8.25" customHeight="1">
      <c r="BE115" s="429"/>
      <c r="BF115" s="429"/>
      <c r="BG115" s="429"/>
      <c r="BH115" s="1838"/>
      <c r="BI115" s="1838"/>
      <c r="BJ115" s="1838"/>
      <c r="BK115" s="1838"/>
      <c r="BL115" s="1838"/>
      <c r="BM115" s="1838"/>
      <c r="BN115" s="1838"/>
      <c r="BO115" s="1838"/>
      <c r="BP115" s="1838"/>
      <c r="BQ115" s="1838"/>
      <c r="BR115" s="1838"/>
      <c r="BS115" s="1838"/>
      <c r="BT115" s="1838"/>
      <c r="BU115" s="1838"/>
      <c r="BV115" s="1838"/>
      <c r="BW115" s="1838"/>
      <c r="BX115" s="1838"/>
      <c r="BY115" s="1838"/>
      <c r="BZ115" s="1838"/>
      <c r="CA115" s="1838"/>
      <c r="CB115" s="1838"/>
      <c r="CC115" s="1838"/>
      <c r="CD115" s="1838"/>
      <c r="CE115" s="1838"/>
      <c r="CF115" s="1838"/>
      <c r="CG115" s="1838"/>
      <c r="CH115" s="1838"/>
      <c r="CI115" s="1838"/>
      <c r="CJ115" s="1838"/>
      <c r="CK115" s="1838"/>
      <c r="CL115" s="1838"/>
      <c r="CM115" s="1838"/>
      <c r="CN115" s="1838"/>
      <c r="CO115" s="1838"/>
      <c r="CP115" s="1838"/>
      <c r="CQ115" s="1838"/>
      <c r="CR115" s="1838"/>
      <c r="CS115" s="1838"/>
      <c r="CT115" s="1838"/>
      <c r="CU115" s="1838"/>
      <c r="CV115" s="1838"/>
      <c r="CW115" s="1838"/>
      <c r="CX115" s="1838"/>
      <c r="CY115" s="1838"/>
      <c r="CZ115" s="1838"/>
      <c r="DA115" s="1838"/>
      <c r="DB115" s="1838"/>
      <c r="DC115" s="1838"/>
      <c r="DD115" s="1838"/>
      <c r="DE115" s="1838"/>
      <c r="DF115" s="1838"/>
      <c r="DG115" s="1838"/>
      <c r="DH115" s="1838"/>
      <c r="DI115" s="1838"/>
      <c r="DJ115" s="1838"/>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393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9"/>
      <c r="CG116" s="1840"/>
      <c r="CH116" s="1840"/>
      <c r="CI116" s="1840"/>
      <c r="CJ116" s="1840"/>
      <c r="CK116" s="1840"/>
      <c r="CL116" s="1840"/>
      <c r="CM116" s="1840"/>
      <c r="CN116" s="1840"/>
      <c r="CO116" s="1840"/>
      <c r="CP116" s="1840"/>
      <c r="CQ116" s="1840"/>
      <c r="CR116" s="1840"/>
      <c r="CS116" s="1840"/>
      <c r="CT116" s="1840"/>
      <c r="CU116" s="1840"/>
      <c r="CV116" s="1840"/>
      <c r="CW116" s="1840"/>
      <c r="CX116" s="1840"/>
      <c r="CY116" s="1840"/>
      <c r="CZ116" s="1840"/>
      <c r="DA116" s="1840"/>
      <c r="DB116" s="1840"/>
      <c r="DC116" s="1840"/>
      <c r="DD116" s="1840"/>
      <c r="DE116" s="1840"/>
      <c r="DF116" s="1840"/>
      <c r="DG116" s="1840"/>
      <c r="DH116" s="1840"/>
      <c r="DI116" s="1840"/>
      <c r="DJ116" s="1841"/>
      <c r="DK116" s="78"/>
      <c r="DL116" s="1482" t="s">
        <v>816</v>
      </c>
      <c r="DM116" s="1483"/>
    </row>
    <row r="117" spans="2:117" ht="8.25" customHeight="1">
      <c r="B117" s="161"/>
      <c r="C117" s="79"/>
      <c r="D117" s="79"/>
      <c r="E117" s="1637" t="s">
        <v>224</v>
      </c>
      <c r="F117" s="1637"/>
      <c r="G117" s="1637"/>
      <c r="H117" s="1637"/>
      <c r="I117" s="1637"/>
      <c r="J117" s="1637"/>
      <c r="K117" s="1637"/>
      <c r="L117" s="1637"/>
      <c r="M117" s="1637"/>
      <c r="N117" s="1637"/>
      <c r="O117" s="1637"/>
      <c r="P117" s="1637"/>
      <c r="Q117" s="1637"/>
      <c r="R117" s="1637"/>
      <c r="S117" s="1637"/>
      <c r="T117" s="1637"/>
      <c r="U117" s="1637"/>
      <c r="V117" s="1637"/>
      <c r="W117" s="1637"/>
      <c r="X117" s="1637"/>
      <c r="Y117" s="1637"/>
      <c r="Z117" s="1637"/>
      <c r="AA117" s="1637"/>
      <c r="AB117" s="1637"/>
      <c r="AC117" s="79"/>
      <c r="AD117" s="79"/>
      <c r="AE117" s="79"/>
      <c r="AF117" s="1848"/>
      <c r="AG117" s="1849"/>
      <c r="AH117" s="1849"/>
      <c r="AI117" s="1849"/>
      <c r="AJ117" s="1849"/>
      <c r="AK117" s="1849"/>
      <c r="AL117" s="1849"/>
      <c r="AM117" s="1849"/>
      <c r="AN117" s="1849"/>
      <c r="AO117" s="1849"/>
      <c r="AP117" s="1849"/>
      <c r="AQ117" s="1849"/>
      <c r="AR117" s="1849"/>
      <c r="AS117" s="1849"/>
      <c r="AT117" s="1849"/>
      <c r="AU117" s="1849"/>
      <c r="AV117" s="1849"/>
      <c r="AW117" s="1849"/>
      <c r="AX117" s="1849"/>
      <c r="AY117" s="1849"/>
      <c r="AZ117" s="1849"/>
      <c r="BA117" s="1849"/>
      <c r="BB117" s="1849"/>
      <c r="BC117" s="1849"/>
      <c r="BD117" s="1849"/>
      <c r="BE117" s="1849"/>
      <c r="BF117" s="1849"/>
      <c r="BG117" s="1849"/>
      <c r="BH117" s="1850"/>
      <c r="BI117" s="1851"/>
      <c r="BJ117" s="1622"/>
      <c r="BK117" s="1691"/>
      <c r="BM117" s="162"/>
      <c r="BN117" s="1860" t="s">
        <v>417</v>
      </c>
      <c r="BO117" s="1860"/>
      <c r="BP117" s="1860"/>
      <c r="BQ117" s="1860"/>
      <c r="BR117" s="1860"/>
      <c r="BS117" s="1860"/>
      <c r="BT117" s="1860"/>
      <c r="BU117" s="1860"/>
      <c r="BV117" s="1860"/>
      <c r="BW117" s="1860"/>
      <c r="BX117" s="1860"/>
      <c r="BY117" s="1860"/>
      <c r="BZ117" s="1860"/>
      <c r="CA117" s="1860"/>
      <c r="CB117" s="1860"/>
      <c r="CC117" s="1860"/>
      <c r="CD117" s="1860"/>
      <c r="CE117" s="22"/>
      <c r="CF117" s="1842"/>
      <c r="CG117" s="1843"/>
      <c r="CH117" s="1843"/>
      <c r="CI117" s="1843"/>
      <c r="CJ117" s="1843"/>
      <c r="CK117" s="1843"/>
      <c r="CL117" s="1843"/>
      <c r="CM117" s="1843"/>
      <c r="CN117" s="1843"/>
      <c r="CO117" s="1843"/>
      <c r="CP117" s="1843"/>
      <c r="CQ117" s="1843"/>
      <c r="CR117" s="1843"/>
      <c r="CS117" s="1843"/>
      <c r="CT117" s="1843"/>
      <c r="CU117" s="1843"/>
      <c r="CV117" s="1843"/>
      <c r="CW117" s="1843"/>
      <c r="CX117" s="1843"/>
      <c r="CY117" s="1843"/>
      <c r="CZ117" s="1843"/>
      <c r="DA117" s="1843"/>
      <c r="DB117" s="1843"/>
      <c r="DC117" s="1843"/>
      <c r="DD117" s="1843"/>
      <c r="DE117" s="1843"/>
      <c r="DF117" s="1843"/>
      <c r="DG117" s="1843"/>
      <c r="DH117" s="1843"/>
      <c r="DI117" s="1843"/>
      <c r="DJ117" s="1844"/>
      <c r="DK117" s="78"/>
      <c r="DL117" s="684" t="s">
        <v>817</v>
      </c>
      <c r="DM117" s="684" t="s">
        <v>818</v>
      </c>
    </row>
    <row r="118" spans="2:117" ht="8.25" customHeight="1">
      <c r="B118" s="161"/>
      <c r="C118" s="79"/>
      <c r="D118" s="79"/>
      <c r="E118" s="1637"/>
      <c r="F118" s="1637"/>
      <c r="G118" s="1637"/>
      <c r="H118" s="1637"/>
      <c r="I118" s="1637"/>
      <c r="J118" s="1637"/>
      <c r="K118" s="1637"/>
      <c r="L118" s="1637"/>
      <c r="M118" s="1637"/>
      <c r="N118" s="1637"/>
      <c r="O118" s="1637"/>
      <c r="P118" s="1637"/>
      <c r="Q118" s="1637"/>
      <c r="R118" s="1637"/>
      <c r="S118" s="1637"/>
      <c r="T118" s="1637"/>
      <c r="U118" s="1637"/>
      <c r="V118" s="1637"/>
      <c r="W118" s="1637"/>
      <c r="X118" s="1637"/>
      <c r="Y118" s="1637"/>
      <c r="Z118" s="1637"/>
      <c r="AA118" s="1637"/>
      <c r="AB118" s="1637"/>
      <c r="AC118" s="79"/>
      <c r="AD118" s="79"/>
      <c r="AE118" s="79"/>
      <c r="AF118" s="1852"/>
      <c r="AG118" s="1853"/>
      <c r="AH118" s="1853"/>
      <c r="AI118" s="1853"/>
      <c r="AJ118" s="1853"/>
      <c r="AK118" s="1853"/>
      <c r="AL118" s="1853"/>
      <c r="AM118" s="1853"/>
      <c r="AN118" s="1853"/>
      <c r="AO118" s="1853"/>
      <c r="AP118" s="1853"/>
      <c r="AQ118" s="1853"/>
      <c r="AR118" s="1853"/>
      <c r="AS118" s="1853"/>
      <c r="AT118" s="1853"/>
      <c r="AU118" s="1853"/>
      <c r="AV118" s="1853"/>
      <c r="AW118" s="1853"/>
      <c r="AX118" s="1853"/>
      <c r="AY118" s="1853"/>
      <c r="AZ118" s="1853"/>
      <c r="BA118" s="1853"/>
      <c r="BB118" s="1853"/>
      <c r="BC118" s="1853"/>
      <c r="BD118" s="1853"/>
      <c r="BE118" s="1853"/>
      <c r="BF118" s="1853"/>
      <c r="BG118" s="1853"/>
      <c r="BH118" s="1854"/>
      <c r="BI118" s="1855"/>
      <c r="BJ118" s="1622"/>
      <c r="BK118" s="1691"/>
      <c r="BM118" s="162"/>
      <c r="BN118" s="1860"/>
      <c r="BO118" s="1860"/>
      <c r="BP118" s="1860"/>
      <c r="BQ118" s="1860"/>
      <c r="BR118" s="1860"/>
      <c r="BS118" s="1860"/>
      <c r="BT118" s="1860"/>
      <c r="BU118" s="1860"/>
      <c r="BV118" s="1860"/>
      <c r="BW118" s="1860"/>
      <c r="BX118" s="1860"/>
      <c r="BY118" s="1860"/>
      <c r="BZ118" s="1860"/>
      <c r="CA118" s="1860"/>
      <c r="CB118" s="1860"/>
      <c r="CC118" s="1860"/>
      <c r="CD118" s="1860"/>
      <c r="CE118" s="22"/>
      <c r="CF118" s="1842"/>
      <c r="CG118" s="1843"/>
      <c r="CH118" s="1843"/>
      <c r="CI118" s="1843"/>
      <c r="CJ118" s="1843"/>
      <c r="CK118" s="1843"/>
      <c r="CL118" s="1843"/>
      <c r="CM118" s="1843"/>
      <c r="CN118" s="1843"/>
      <c r="CO118" s="1843"/>
      <c r="CP118" s="1843"/>
      <c r="CQ118" s="1843"/>
      <c r="CR118" s="1843"/>
      <c r="CS118" s="1843"/>
      <c r="CT118" s="1843"/>
      <c r="CU118" s="1843"/>
      <c r="CV118" s="1843"/>
      <c r="CW118" s="1843"/>
      <c r="CX118" s="1843"/>
      <c r="CY118" s="1843"/>
      <c r="CZ118" s="1843"/>
      <c r="DA118" s="1843"/>
      <c r="DB118" s="1843"/>
      <c r="DC118" s="1843"/>
      <c r="DD118" s="1843"/>
      <c r="DE118" s="1843"/>
      <c r="DF118" s="1843"/>
      <c r="DG118" s="1843"/>
      <c r="DH118" s="1843"/>
      <c r="DI118" s="1843"/>
      <c r="DJ118" s="1844"/>
      <c r="DK118" s="78"/>
      <c r="DL118" s="685">
        <v>1</v>
      </c>
      <c r="DM118" s="686"/>
    </row>
    <row r="119" spans="2:117" ht="8.25" customHeight="1" thickBot="1">
      <c r="B119" s="161"/>
      <c r="C119" s="79"/>
      <c r="D119" s="79"/>
      <c r="E119" s="1637"/>
      <c r="F119" s="1637"/>
      <c r="G119" s="1637"/>
      <c r="H119" s="1637"/>
      <c r="I119" s="1637"/>
      <c r="J119" s="1637"/>
      <c r="K119" s="1637"/>
      <c r="L119" s="1637"/>
      <c r="M119" s="1637"/>
      <c r="N119" s="1637"/>
      <c r="O119" s="1637"/>
      <c r="P119" s="1637"/>
      <c r="Q119" s="1637"/>
      <c r="R119" s="1637"/>
      <c r="S119" s="1637"/>
      <c r="T119" s="1637"/>
      <c r="U119" s="1637"/>
      <c r="V119" s="1637"/>
      <c r="W119" s="1637"/>
      <c r="X119" s="1637"/>
      <c r="Y119" s="1637"/>
      <c r="Z119" s="1637"/>
      <c r="AA119" s="1637"/>
      <c r="AB119" s="1637"/>
      <c r="AC119" s="79"/>
      <c r="AD119" s="79"/>
      <c r="AE119" s="79"/>
      <c r="AF119" s="1856"/>
      <c r="AG119" s="1857"/>
      <c r="AH119" s="1857"/>
      <c r="AI119" s="1857"/>
      <c r="AJ119" s="1857"/>
      <c r="AK119" s="1857"/>
      <c r="AL119" s="1857"/>
      <c r="AM119" s="1857"/>
      <c r="AN119" s="1857"/>
      <c r="AO119" s="1857"/>
      <c r="AP119" s="1857"/>
      <c r="AQ119" s="1857"/>
      <c r="AR119" s="1857"/>
      <c r="AS119" s="1857"/>
      <c r="AT119" s="1857"/>
      <c r="AU119" s="1857"/>
      <c r="AV119" s="1857"/>
      <c r="AW119" s="1857"/>
      <c r="AX119" s="1857"/>
      <c r="AY119" s="1857"/>
      <c r="AZ119" s="1857"/>
      <c r="BA119" s="1857"/>
      <c r="BB119" s="1857"/>
      <c r="BC119" s="1857"/>
      <c r="BD119" s="1857"/>
      <c r="BE119" s="1857"/>
      <c r="BF119" s="1857"/>
      <c r="BG119" s="1857"/>
      <c r="BH119" s="1858"/>
      <c r="BI119" s="1859"/>
      <c r="BJ119" s="1622"/>
      <c r="BK119" s="1691"/>
      <c r="BM119" s="162"/>
      <c r="BN119" s="1860"/>
      <c r="BO119" s="1860"/>
      <c r="BP119" s="1860"/>
      <c r="BQ119" s="1860"/>
      <c r="BR119" s="1860"/>
      <c r="BS119" s="1860"/>
      <c r="BT119" s="1860"/>
      <c r="BU119" s="1860"/>
      <c r="BV119" s="1860"/>
      <c r="BW119" s="1860"/>
      <c r="BX119" s="1860"/>
      <c r="BY119" s="1860"/>
      <c r="BZ119" s="1860"/>
      <c r="CA119" s="1860"/>
      <c r="CB119" s="1860"/>
      <c r="CC119" s="1860"/>
      <c r="CD119" s="1860"/>
      <c r="CE119" s="22"/>
      <c r="CF119" s="1842"/>
      <c r="CG119" s="1843"/>
      <c r="CH119" s="1843"/>
      <c r="CI119" s="1843"/>
      <c r="CJ119" s="1843"/>
      <c r="CK119" s="1843"/>
      <c r="CL119" s="1843"/>
      <c r="CM119" s="1843"/>
      <c r="CN119" s="1843"/>
      <c r="CO119" s="1843"/>
      <c r="CP119" s="1843"/>
      <c r="CQ119" s="1843"/>
      <c r="CR119" s="1843"/>
      <c r="CS119" s="1843"/>
      <c r="CT119" s="1843"/>
      <c r="CU119" s="1843"/>
      <c r="CV119" s="1843"/>
      <c r="CW119" s="1843"/>
      <c r="CX119" s="1843"/>
      <c r="CY119" s="1843"/>
      <c r="CZ119" s="1843"/>
      <c r="DA119" s="1843"/>
      <c r="DB119" s="1843"/>
      <c r="DC119" s="1843"/>
      <c r="DD119" s="1843"/>
      <c r="DE119" s="1843"/>
      <c r="DF119" s="1843"/>
      <c r="DG119" s="1843"/>
      <c r="DH119" s="1843"/>
      <c r="DI119" s="1843"/>
      <c r="DJ119" s="1844"/>
      <c r="DK119" s="78"/>
      <c r="DL119" s="685">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1"/>
      <c r="AG120" s="1862"/>
      <c r="AH120" s="1862"/>
      <c r="AI120" s="1862"/>
      <c r="AJ120" s="1862"/>
      <c r="AK120" s="1862"/>
      <c r="AL120" s="1862"/>
      <c r="AM120" s="1862"/>
      <c r="AN120" s="1862"/>
      <c r="AO120" s="1862"/>
      <c r="AP120" s="1862"/>
      <c r="AQ120" s="1862"/>
      <c r="AR120" s="1862"/>
      <c r="AS120" s="1862"/>
      <c r="AT120" s="1862"/>
      <c r="AU120" s="1862"/>
      <c r="AV120" s="1862"/>
      <c r="AW120" s="1862"/>
      <c r="AX120" s="1862"/>
      <c r="AY120" s="1862"/>
      <c r="AZ120" s="1862"/>
      <c r="BA120" s="1862"/>
      <c r="BB120" s="1862"/>
      <c r="BC120" s="1862"/>
      <c r="BD120" s="1862"/>
      <c r="BE120" s="1862"/>
      <c r="BF120" s="1862"/>
      <c r="BG120" s="1862"/>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5"/>
      <c r="CG120" s="1846"/>
      <c r="CH120" s="1846"/>
      <c r="CI120" s="1846"/>
      <c r="CJ120" s="1846"/>
      <c r="CK120" s="1846"/>
      <c r="CL120" s="1846"/>
      <c r="CM120" s="1846"/>
      <c r="CN120" s="1846"/>
      <c r="CO120" s="1846"/>
      <c r="CP120" s="1846"/>
      <c r="CQ120" s="1846"/>
      <c r="CR120" s="1846"/>
      <c r="CS120" s="1846"/>
      <c r="CT120" s="1846"/>
      <c r="CU120" s="1846"/>
      <c r="CV120" s="1846"/>
      <c r="CW120" s="1846"/>
      <c r="CX120" s="1846"/>
      <c r="CY120" s="1846"/>
      <c r="CZ120" s="1846"/>
      <c r="DA120" s="1846"/>
      <c r="DB120" s="1846"/>
      <c r="DC120" s="1846"/>
      <c r="DD120" s="1846"/>
      <c r="DE120" s="1846"/>
      <c r="DF120" s="1846"/>
      <c r="DG120" s="1846"/>
      <c r="DH120" s="1846"/>
      <c r="DI120" s="1846"/>
      <c r="DJ120" s="1847"/>
      <c r="DK120" s="78"/>
      <c r="DL120" s="685">
        <v>3</v>
      </c>
    </row>
    <row r="121" spans="2:117" ht="4.9000000000000004" customHeight="1">
      <c r="DK121" s="78"/>
    </row>
    <row r="122" spans="2:117" ht="8.25" customHeight="1">
      <c r="B122" s="1825" t="s">
        <v>418</v>
      </c>
      <c r="C122" s="1826"/>
      <c r="D122" s="125"/>
      <c r="E122" s="125"/>
      <c r="F122" s="125"/>
      <c r="G122" s="90"/>
      <c r="H122" s="1825" t="s">
        <v>390</v>
      </c>
      <c r="I122" s="1826"/>
      <c r="J122" s="1826"/>
      <c r="K122" s="125"/>
      <c r="L122" s="125"/>
      <c r="M122" s="90"/>
      <c r="N122" s="1828" t="s">
        <v>419</v>
      </c>
      <c r="O122" s="1829"/>
      <c r="P122" s="1829"/>
      <c r="Q122" s="1829"/>
      <c r="R122" s="1829"/>
      <c r="S122" s="1829"/>
      <c r="T122" s="1829"/>
      <c r="U122" s="1829"/>
      <c r="V122" s="1829"/>
      <c r="W122" s="125"/>
      <c r="AD122" s="125"/>
      <c r="AE122" s="125"/>
      <c r="AF122" s="1825" t="s">
        <v>398</v>
      </c>
      <c r="AG122" s="1826"/>
      <c r="AH122" s="1826"/>
      <c r="AI122" s="125"/>
      <c r="AJ122" s="125"/>
      <c r="AK122" s="90"/>
      <c r="AL122" s="1832" t="s">
        <v>420</v>
      </c>
      <c r="AM122" s="1833"/>
      <c r="AN122" s="1833"/>
      <c r="AO122" s="1833"/>
      <c r="AP122" s="1833"/>
      <c r="AQ122" s="1833"/>
      <c r="AR122" s="1833"/>
      <c r="AS122" s="1833"/>
      <c r="AT122" s="1833"/>
      <c r="AU122" s="125"/>
      <c r="AV122" s="125"/>
      <c r="AW122" s="90"/>
      <c r="AX122" s="1836">
        <v>30</v>
      </c>
      <c r="AY122" s="1836"/>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3"/>
      <c r="CG122" s="1864"/>
      <c r="CH122" s="1864"/>
      <c r="CI122" s="1864"/>
      <c r="CJ122" s="1864"/>
      <c r="CK122" s="1864"/>
      <c r="CL122" s="1864"/>
      <c r="CM122" s="1864"/>
      <c r="CN122" s="1864"/>
      <c r="CO122" s="1864"/>
      <c r="CP122" s="1864"/>
      <c r="CQ122" s="1864"/>
      <c r="CR122" s="1864"/>
      <c r="CS122" s="1864"/>
      <c r="CT122" s="1864"/>
      <c r="CU122" s="1864"/>
      <c r="CV122" s="1864"/>
      <c r="CW122" s="1864"/>
      <c r="CX122" s="1864"/>
      <c r="CY122" s="1864"/>
      <c r="CZ122" s="1864"/>
      <c r="DA122" s="1864"/>
      <c r="DB122" s="1864"/>
      <c r="DC122" s="1864"/>
      <c r="DD122" s="1864"/>
      <c r="DE122" s="1864"/>
      <c r="DF122" s="1864"/>
      <c r="DG122" s="1864"/>
      <c r="DH122" s="1864"/>
      <c r="DI122" s="1864"/>
      <c r="DJ122" s="1865"/>
      <c r="DK122" s="78"/>
    </row>
    <row r="123" spans="2:117" ht="8.25" customHeight="1" thickBot="1">
      <c r="B123" s="1827"/>
      <c r="C123" s="1742"/>
      <c r="G123" s="99"/>
      <c r="H123" s="1827"/>
      <c r="I123" s="1742"/>
      <c r="J123" s="1742"/>
      <c r="M123" s="99"/>
      <c r="N123" s="1830"/>
      <c r="O123" s="1831"/>
      <c r="P123" s="1831"/>
      <c r="Q123" s="1831"/>
      <c r="R123" s="1831"/>
      <c r="S123" s="1831"/>
      <c r="T123" s="1831"/>
      <c r="U123" s="1831"/>
      <c r="V123" s="1831"/>
      <c r="AF123" s="1827"/>
      <c r="AG123" s="1742"/>
      <c r="AH123" s="1742"/>
      <c r="AK123" s="99"/>
      <c r="AL123" s="1834"/>
      <c r="AM123" s="1835"/>
      <c r="AN123" s="1835"/>
      <c r="AO123" s="1835"/>
      <c r="AP123" s="1835"/>
      <c r="AQ123" s="1835"/>
      <c r="AR123" s="1835"/>
      <c r="AS123" s="1835"/>
      <c r="AT123" s="1835"/>
      <c r="AW123" s="99"/>
      <c r="AX123" s="1837"/>
      <c r="AY123" s="1837"/>
      <c r="AZ123"/>
      <c r="BA123"/>
      <c r="BC123" s="370"/>
      <c r="BD123" s="1872" t="s">
        <v>421</v>
      </c>
      <c r="BE123" s="1873"/>
      <c r="BF123" s="1873"/>
      <c r="BG123" s="1873"/>
      <c r="BH123" s="1873"/>
      <c r="BI123" s="1873"/>
      <c r="BJ123" s="1873"/>
      <c r="BK123" s="1874"/>
      <c r="BM123" s="126"/>
      <c r="BN123" s="1877" t="s">
        <v>422</v>
      </c>
      <c r="BO123" s="1514"/>
      <c r="BP123" s="1514"/>
      <c r="BQ123" s="1514"/>
      <c r="BR123" s="1514"/>
      <c r="BS123" s="1514"/>
      <c r="BT123" s="1514"/>
      <c r="BU123" s="1514"/>
      <c r="BV123" s="1514"/>
      <c r="BW123" s="1514"/>
      <c r="BX123" s="1514"/>
      <c r="BY123" s="1514"/>
      <c r="BZ123" s="1514"/>
      <c r="CA123" s="1514"/>
      <c r="CB123" s="1514"/>
      <c r="CC123" s="1514"/>
      <c r="CD123" s="1514"/>
      <c r="CE123" s="22"/>
      <c r="CF123" s="1866"/>
      <c r="CG123" s="1867"/>
      <c r="CH123" s="1867"/>
      <c r="CI123" s="1867"/>
      <c r="CJ123" s="1867"/>
      <c r="CK123" s="1867"/>
      <c r="CL123" s="1867"/>
      <c r="CM123" s="1867"/>
      <c r="CN123" s="1867"/>
      <c r="CO123" s="1867"/>
      <c r="CP123" s="1867"/>
      <c r="CQ123" s="1867"/>
      <c r="CR123" s="1867"/>
      <c r="CS123" s="1867"/>
      <c r="CT123" s="1867"/>
      <c r="CU123" s="1867"/>
      <c r="CV123" s="1867"/>
      <c r="CW123" s="1867"/>
      <c r="CX123" s="1867"/>
      <c r="CY123" s="1867"/>
      <c r="CZ123" s="1867"/>
      <c r="DA123" s="1867"/>
      <c r="DB123" s="1867"/>
      <c r="DC123" s="1867"/>
      <c r="DD123" s="1867"/>
      <c r="DE123" s="1867"/>
      <c r="DF123" s="1867"/>
      <c r="DG123" s="1867"/>
      <c r="DH123" s="1867"/>
      <c r="DI123" s="1867"/>
      <c r="DJ123" s="1868"/>
      <c r="DK123" s="78"/>
    </row>
    <row r="124" spans="2:117" ht="8.25" customHeight="1">
      <c r="B124" s="142"/>
      <c r="G124" s="99"/>
      <c r="H124" s="1878" t="s">
        <v>228</v>
      </c>
      <c r="I124" s="1879"/>
      <c r="J124" s="1879"/>
      <c r="K124" s="1879"/>
      <c r="L124" s="1879"/>
      <c r="M124" s="1880"/>
      <c r="N124" s="1881">
        <f>'保険料計算シート（非表示）'!L22</f>
        <v>0</v>
      </c>
      <c r="O124" s="1882"/>
      <c r="P124" s="1882"/>
      <c r="Q124" s="1882"/>
      <c r="R124" s="1882"/>
      <c r="S124" s="1882"/>
      <c r="T124" s="1882"/>
      <c r="U124" s="1882"/>
      <c r="V124" s="1882"/>
      <c r="W124" s="1882"/>
      <c r="X124" s="1803"/>
      <c r="Y124" s="1803"/>
      <c r="Z124" s="1803"/>
      <c r="AA124" s="1803"/>
      <c r="AB124" s="1803"/>
      <c r="AC124" s="1803"/>
      <c r="AF124" s="1878" t="s">
        <v>230</v>
      </c>
      <c r="AG124" s="1879"/>
      <c r="AH124" s="1879"/>
      <c r="AI124" s="1879"/>
      <c r="AJ124" s="1879"/>
      <c r="AK124" s="1880"/>
      <c r="AL124" s="1881">
        <f>'保険料計算シート（非表示）'!N22</f>
        <v>0</v>
      </c>
      <c r="AM124" s="1882"/>
      <c r="AN124" s="1882"/>
      <c r="AO124" s="1882"/>
      <c r="AP124" s="1882"/>
      <c r="AQ124" s="1882"/>
      <c r="AR124" s="1882"/>
      <c r="AS124" s="1882"/>
      <c r="AT124" s="1882"/>
      <c r="AU124" s="1882"/>
      <c r="AW124" s="99"/>
      <c r="AY124" s="1776"/>
      <c r="AZ124" s="1777"/>
      <c r="BA124" s="1778"/>
      <c r="BB124" s="1490"/>
      <c r="BC124" s="1622"/>
      <c r="BD124" s="1873"/>
      <c r="BE124" s="1873"/>
      <c r="BF124" s="1873"/>
      <c r="BG124" s="1873"/>
      <c r="BH124" s="1873"/>
      <c r="BI124" s="1873"/>
      <c r="BJ124" s="1873"/>
      <c r="BK124" s="1874"/>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6"/>
      <c r="CG124" s="1867"/>
      <c r="CH124" s="1867"/>
      <c r="CI124" s="1867"/>
      <c r="CJ124" s="1867"/>
      <c r="CK124" s="1867"/>
      <c r="CL124" s="1867"/>
      <c r="CM124" s="1867"/>
      <c r="CN124" s="1867"/>
      <c r="CO124" s="1867"/>
      <c r="CP124" s="1867"/>
      <c r="CQ124" s="1867"/>
      <c r="CR124" s="1867"/>
      <c r="CS124" s="1867"/>
      <c r="CT124" s="1867"/>
      <c r="CU124" s="1867"/>
      <c r="CV124" s="1867"/>
      <c r="CW124" s="1867"/>
      <c r="CX124" s="1867"/>
      <c r="CY124" s="1867"/>
      <c r="CZ124" s="1867"/>
      <c r="DA124" s="1867"/>
      <c r="DB124" s="1867"/>
      <c r="DC124" s="1867"/>
      <c r="DD124" s="1867"/>
      <c r="DE124" s="1867"/>
      <c r="DF124" s="1867"/>
      <c r="DG124" s="1867"/>
      <c r="DH124" s="1867"/>
      <c r="DI124" s="1867"/>
      <c r="DJ124" s="1868"/>
      <c r="DK124" s="78"/>
    </row>
    <row r="125" spans="2:117" ht="8.25" customHeight="1">
      <c r="B125" s="142"/>
      <c r="G125" s="99"/>
      <c r="H125" s="1878"/>
      <c r="I125" s="1879"/>
      <c r="J125" s="1879"/>
      <c r="K125" s="1879"/>
      <c r="L125" s="1879"/>
      <c r="M125" s="1880"/>
      <c r="N125" s="1881"/>
      <c r="O125" s="1882"/>
      <c r="P125" s="1882"/>
      <c r="Q125" s="1882"/>
      <c r="R125" s="1882"/>
      <c r="S125" s="1882"/>
      <c r="T125" s="1882"/>
      <c r="U125" s="1882"/>
      <c r="V125" s="1882"/>
      <c r="W125" s="1882"/>
      <c r="X125" s="1803"/>
      <c r="Y125" s="1803"/>
      <c r="Z125" s="1803"/>
      <c r="AA125" s="1803"/>
      <c r="AB125" s="1803"/>
      <c r="AC125" s="1803"/>
      <c r="AD125" s="1622" t="s">
        <v>393</v>
      </c>
      <c r="AE125" s="1691"/>
      <c r="AF125" s="1878"/>
      <c r="AG125" s="1879"/>
      <c r="AH125" s="1879"/>
      <c r="AI125" s="1879"/>
      <c r="AJ125" s="1879"/>
      <c r="AK125" s="1880"/>
      <c r="AL125" s="1881"/>
      <c r="AM125" s="1882"/>
      <c r="AN125" s="1882"/>
      <c r="AO125" s="1882"/>
      <c r="AP125" s="1882"/>
      <c r="AQ125" s="1882"/>
      <c r="AR125" s="1882"/>
      <c r="AS125" s="1882"/>
      <c r="AT125" s="1882"/>
      <c r="AU125" s="1882"/>
      <c r="AV125" s="1622" t="s">
        <v>393</v>
      </c>
      <c r="AW125" s="1691"/>
      <c r="AY125" s="1779"/>
      <c r="AZ125" s="1780"/>
      <c r="BA125" s="1781"/>
      <c r="BB125" s="1622"/>
      <c r="BC125" s="1622"/>
      <c r="BD125" s="1873"/>
      <c r="BE125" s="1873"/>
      <c r="BF125" s="1873"/>
      <c r="BG125" s="1873"/>
      <c r="BH125" s="1873"/>
      <c r="BI125" s="1873"/>
      <c r="BJ125" s="1873"/>
      <c r="BK125" s="1874"/>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6"/>
      <c r="CG125" s="1867"/>
      <c r="CH125" s="1867"/>
      <c r="CI125" s="1867"/>
      <c r="CJ125" s="1867"/>
      <c r="CK125" s="1867"/>
      <c r="CL125" s="1867"/>
      <c r="CM125" s="1867"/>
      <c r="CN125" s="1867"/>
      <c r="CO125" s="1867"/>
      <c r="CP125" s="1867"/>
      <c r="CQ125" s="1867"/>
      <c r="CR125" s="1867"/>
      <c r="CS125" s="1867"/>
      <c r="CT125" s="1867"/>
      <c r="CU125" s="1867"/>
      <c r="CV125" s="1867"/>
      <c r="CW125" s="1867"/>
      <c r="CX125" s="1867"/>
      <c r="CY125" s="1867"/>
      <c r="CZ125" s="1867"/>
      <c r="DA125" s="1867"/>
      <c r="DB125" s="1867"/>
      <c r="DC125" s="1867"/>
      <c r="DD125" s="1867"/>
      <c r="DE125" s="1867"/>
      <c r="DF125" s="1867"/>
      <c r="DG125" s="1867"/>
      <c r="DH125" s="1867"/>
      <c r="DI125" s="1867"/>
      <c r="DJ125" s="1868"/>
      <c r="DK125" s="78"/>
    </row>
    <row r="126" spans="2:117" ht="8.25" customHeight="1" thickBot="1">
      <c r="B126" s="1878" t="s">
        <v>423</v>
      </c>
      <c r="C126" s="1879"/>
      <c r="D126" s="1879"/>
      <c r="E126" s="1879"/>
      <c r="F126" s="1879"/>
      <c r="G126" s="1880"/>
      <c r="H126" s="104"/>
      <c r="I126" s="137"/>
      <c r="J126" s="137"/>
      <c r="K126" s="137"/>
      <c r="L126" s="137"/>
      <c r="M126" s="93"/>
      <c r="N126" s="1883"/>
      <c r="O126" s="1884"/>
      <c r="P126" s="1884"/>
      <c r="Q126" s="1884"/>
      <c r="R126" s="1884"/>
      <c r="S126" s="1884"/>
      <c r="T126" s="1884"/>
      <c r="U126" s="1884"/>
      <c r="V126" s="1884"/>
      <c r="W126" s="1884"/>
      <c r="X126" s="1885"/>
      <c r="Y126" s="1885"/>
      <c r="Z126" s="1885"/>
      <c r="AA126" s="1885"/>
      <c r="AB126" s="1885"/>
      <c r="AC126" s="1885"/>
      <c r="AD126" s="1565"/>
      <c r="AE126" s="1566"/>
      <c r="AF126" s="104"/>
      <c r="AG126" s="137"/>
      <c r="AH126" s="137"/>
      <c r="AI126" s="137"/>
      <c r="AJ126" s="137"/>
      <c r="AK126" s="93"/>
      <c r="AL126" s="1883"/>
      <c r="AM126" s="1884"/>
      <c r="AN126" s="1884"/>
      <c r="AO126" s="1884"/>
      <c r="AP126" s="1884"/>
      <c r="AQ126" s="1884"/>
      <c r="AR126" s="1884"/>
      <c r="AS126" s="1884"/>
      <c r="AT126" s="1884"/>
      <c r="AU126" s="1884"/>
      <c r="AV126" s="1565"/>
      <c r="AW126" s="1566"/>
      <c r="AX126" s="371"/>
      <c r="AY126" s="1782"/>
      <c r="AZ126" s="1783"/>
      <c r="BA126" s="1784"/>
      <c r="BB126" s="1622"/>
      <c r="BC126" s="1622"/>
      <c r="BD126" s="1873"/>
      <c r="BE126" s="1873"/>
      <c r="BF126" s="1873"/>
      <c r="BG126" s="1873"/>
      <c r="BH126" s="1873"/>
      <c r="BI126" s="1873"/>
      <c r="BJ126" s="1873"/>
      <c r="BK126" s="1874"/>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9"/>
      <c r="CG126" s="1870"/>
      <c r="CH126" s="1870"/>
      <c r="CI126" s="1870"/>
      <c r="CJ126" s="1870"/>
      <c r="CK126" s="1870"/>
      <c r="CL126" s="1870"/>
      <c r="CM126" s="1870"/>
      <c r="CN126" s="1870"/>
      <c r="CO126" s="1870"/>
      <c r="CP126" s="1870"/>
      <c r="CQ126" s="1870"/>
      <c r="CR126" s="1870"/>
      <c r="CS126" s="1870"/>
      <c r="CT126" s="1870"/>
      <c r="CU126" s="1870"/>
      <c r="CV126" s="1870"/>
      <c r="CW126" s="1870"/>
      <c r="CX126" s="1870"/>
      <c r="CY126" s="1870"/>
      <c r="CZ126" s="1870"/>
      <c r="DA126" s="1870"/>
      <c r="DB126" s="1870"/>
      <c r="DC126" s="1870"/>
      <c r="DD126" s="1870"/>
      <c r="DE126" s="1870"/>
      <c r="DF126" s="1870"/>
      <c r="DG126" s="1870"/>
      <c r="DH126" s="1870"/>
      <c r="DI126" s="1870"/>
      <c r="DJ126" s="1871"/>
      <c r="DK126" s="78"/>
    </row>
    <row r="127" spans="2:117" ht="8.25" customHeight="1">
      <c r="B127" s="1878"/>
      <c r="C127" s="1879"/>
      <c r="D127" s="1879"/>
      <c r="E127" s="1879"/>
      <c r="F127" s="1879"/>
      <c r="G127" s="1880"/>
      <c r="H127" s="1742" t="s">
        <v>397</v>
      </c>
      <c r="I127" s="1742"/>
      <c r="J127" s="174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3"/>
      <c r="BE127" s="1873"/>
      <c r="BF127" s="1873"/>
      <c r="BG127" s="1873"/>
      <c r="BH127" s="1873"/>
      <c r="BI127" s="1873"/>
      <c r="BJ127" s="1873"/>
      <c r="BK127" s="1874"/>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819</v>
      </c>
      <c r="DM127" s="1483"/>
    </row>
    <row r="128" spans="2:117" ht="8.25" customHeight="1" thickBot="1">
      <c r="B128" s="142"/>
      <c r="G128" s="99"/>
      <c r="H128" s="1742"/>
      <c r="I128" s="1742"/>
      <c r="J128" s="1742"/>
      <c r="K128" s="72"/>
      <c r="L128" s="72"/>
      <c r="M128" s="72"/>
      <c r="N128" s="361"/>
      <c r="O128" s="362"/>
      <c r="P128" s="362"/>
      <c r="Q128" s="362"/>
      <c r="R128" s="362"/>
      <c r="S128" s="362"/>
      <c r="T128" s="138" t="s">
        <v>374</v>
      </c>
      <c r="U128" s="362"/>
      <c r="V128" s="362"/>
      <c r="W128" s="138" t="s">
        <v>371</v>
      </c>
      <c r="X128" s="138"/>
      <c r="Y128" s="138"/>
      <c r="Z128" s="138" t="s">
        <v>391</v>
      </c>
      <c r="AA128" s="138"/>
      <c r="AB128" s="138"/>
      <c r="AC128" s="138" t="s">
        <v>373</v>
      </c>
      <c r="AD128" s="138"/>
      <c r="AE128" s="138"/>
      <c r="AF128" s="138" t="s">
        <v>374</v>
      </c>
      <c r="AG128" s="138"/>
      <c r="AH128" s="138"/>
      <c r="AI128" s="138" t="s">
        <v>371</v>
      </c>
      <c r="AJ128" s="138"/>
      <c r="AK128" s="138"/>
      <c r="AL128" s="138" t="s">
        <v>372</v>
      </c>
      <c r="AM128" s="138"/>
      <c r="AN128" s="138"/>
      <c r="AO128" s="138" t="s">
        <v>373</v>
      </c>
      <c r="AP128" s="138"/>
      <c r="AQ128" s="138"/>
      <c r="AR128" s="138" t="s">
        <v>374</v>
      </c>
      <c r="AS128" s="138"/>
      <c r="AT128" s="138"/>
      <c r="AU128" s="138" t="s">
        <v>371</v>
      </c>
      <c r="AV128" s="138"/>
      <c r="AW128" s="138"/>
      <c r="AX128" s="138" t="s">
        <v>393</v>
      </c>
      <c r="AY128" s="138"/>
      <c r="AZ128"/>
      <c r="BA128"/>
      <c r="BC128" s="366"/>
      <c r="BD128" s="1873"/>
      <c r="BE128" s="1873"/>
      <c r="BF128" s="1873"/>
      <c r="BG128" s="1873"/>
      <c r="BH128" s="1873"/>
      <c r="BI128" s="1873"/>
      <c r="BJ128" s="1873"/>
      <c r="BK128" s="1874"/>
      <c r="BM128" s="676"/>
      <c r="BN128" s="677"/>
      <c r="BO128" s="677"/>
      <c r="BP128" s="677"/>
      <c r="BQ128" s="677"/>
      <c r="BR128" s="677"/>
      <c r="BS128" s="677"/>
      <c r="BT128" s="677"/>
      <c r="BU128" s="677"/>
      <c r="BV128" s="677"/>
      <c r="BW128" s="677"/>
      <c r="BX128" s="677"/>
      <c r="BY128" s="677"/>
      <c r="BZ128" s="677"/>
      <c r="CA128" s="677"/>
      <c r="CB128" s="677"/>
      <c r="CC128" s="677"/>
      <c r="CD128" s="677"/>
      <c r="CE128" s="677"/>
      <c r="CF128" s="677"/>
      <c r="CG128" s="677"/>
      <c r="CH128" s="677"/>
      <c r="CI128" s="677"/>
      <c r="CJ128" s="677"/>
      <c r="CK128" s="677"/>
      <c r="CL128" s="677"/>
      <c r="CM128" s="677"/>
      <c r="CN128" s="677"/>
      <c r="CO128" s="677"/>
      <c r="CP128" s="677"/>
      <c r="CQ128" s="677"/>
      <c r="CR128" s="677"/>
      <c r="CS128" s="677"/>
      <c r="CT128" s="677"/>
      <c r="CU128" s="677"/>
      <c r="CV128" s="677"/>
      <c r="CW128" s="677"/>
      <c r="CX128" s="677"/>
      <c r="CY128" s="677"/>
      <c r="CZ128" s="677"/>
      <c r="DA128" s="677"/>
      <c r="DB128" s="677"/>
      <c r="DC128" s="677"/>
      <c r="DD128" s="677"/>
      <c r="DE128" s="677"/>
      <c r="DF128" s="677"/>
      <c r="DG128" s="677"/>
      <c r="DH128" s="677"/>
      <c r="DI128" s="677"/>
      <c r="DJ128" s="678"/>
      <c r="DK128" s="78"/>
      <c r="DL128" s="684" t="s">
        <v>820</v>
      </c>
      <c r="DM128" s="684" t="s">
        <v>815</v>
      </c>
    </row>
    <row r="129" spans="1:121" ht="8.25" customHeight="1">
      <c r="B129" s="142"/>
      <c r="G129" s="99"/>
      <c r="H129" s="1878" t="s">
        <v>229</v>
      </c>
      <c r="I129" s="1879"/>
      <c r="J129" s="1879"/>
      <c r="K129" s="1879"/>
      <c r="L129" s="1879"/>
      <c r="M129" s="1880"/>
      <c r="N129" s="357"/>
      <c r="O129" s="358"/>
      <c r="P129" s="358"/>
      <c r="Q129" s="358"/>
      <c r="R129" s="358"/>
      <c r="S129" s="1680" t="str">
        <f>IF(ISERROR(MID('保険料計算シート（非表示）'!M22,LEN('保険料計算シート（非表示）'!M22)-10,1)),"",MID('保険料計算シート（非表示）'!M22,LEN('保険料計算シート（非表示）'!M22)-10,1))</f>
        <v/>
      </c>
      <c r="T129" s="1681"/>
      <c r="U129" s="1681"/>
      <c r="V129" s="1664" t="str">
        <f>IF(ISERROR(MID('保険料計算シート（非表示）'!M22,LEN('保険料計算シート（非表示）'!M22)-9,1)),"",MID('保険料計算シート（非表示）'!M22,LEN('保険料計算シート（非表示）'!M22)-9,1))</f>
        <v/>
      </c>
      <c r="W129" s="1664"/>
      <c r="X129" s="1664"/>
      <c r="Y129" s="1692" t="str">
        <f>IF(ISERROR(MID('保険料計算シート（非表示）'!M22,LEN('保険料計算シート（非表示）'!M22)-8,1)),"",MID('保険料計算シート（非表示）'!M22,LEN('保険料計算シート（非表示）'!M22)-8,1))</f>
        <v/>
      </c>
      <c r="Z129" s="1664"/>
      <c r="AA129" s="1664"/>
      <c r="AB129" s="1664" t="str">
        <f>IF(ISERROR(MID('保険料計算シート（非表示）'!M22,LEN('保険料計算シート（非表示）'!M22)-7,1)),"",MID('保険料計算シート（非表示）'!M22,LEN('保険料計算シート（非表示）'!M22)-7,1))</f>
        <v/>
      </c>
      <c r="AC129" s="1664"/>
      <c r="AD129" s="1664"/>
      <c r="AE129" s="1664" t="str">
        <f>IF(ISERROR(MID('保険料計算シート（非表示）'!M22,LEN('保険料計算シート（非表示）'!M22)-6,1)),"",MID('保険料計算シート（非表示）'!M22,LEN('保険料計算シート（非表示）'!M22)-6,1))</f>
        <v/>
      </c>
      <c r="AF129" s="1664"/>
      <c r="AG129" s="1664"/>
      <c r="AH129" s="1664" t="str">
        <f>IF(ISERROR(MID('保険料計算シート（非表示）'!M22,LEN('保険料計算シート（非表示）'!M22)-5,1)),"",MID('保険料計算シート（非表示）'!M22,LEN('保険料計算シート（非表示）'!M22)-5,1))</f>
        <v/>
      </c>
      <c r="AI129" s="1664"/>
      <c r="AJ129" s="1664"/>
      <c r="AK129" s="1664" t="str">
        <f>IF(ISERROR(MID('保険料計算シート（非表示）'!M22,LEN('保険料計算シート（非表示）'!M22)-4,1)),"",MID('保険料計算シート（非表示）'!M22,LEN('保険料計算シート（非表示）'!M22)-4,1))</f>
        <v/>
      </c>
      <c r="AL129" s="1664"/>
      <c r="AM129" s="1664"/>
      <c r="AN129" s="1664" t="str">
        <f>IF(ISERROR(MID('保険料計算シート（非表示）'!M22,LEN('保険料計算シート（非表示）'!M22)-3,1)),"",MID('保険料計算シート（非表示）'!M22,LEN('保険料計算シート（非表示）'!M22)-3,1))</f>
        <v/>
      </c>
      <c r="AO129" s="1664"/>
      <c r="AP129" s="1664"/>
      <c r="AQ129" s="1664" t="str">
        <f>IF(ISERROR(MID('保険料計算シート（非表示）'!M22,LEN('保険料計算シート（非表示）'!M22)-2,1)),"",MID('保険料計算シート（非表示）'!M22,LEN('保険料計算シート（非表示）'!M22)-2,1))</f>
        <v/>
      </c>
      <c r="AR129" s="1664"/>
      <c r="AS129" s="1664"/>
      <c r="AT129" s="1664" t="str">
        <f>IF(ISERROR(MID('保険料計算シート（非表示）'!M22,LEN('保険料計算シート（非表示）'!M22)-1,1)),"",MID('保険料計算シート（非表示）'!M22,LEN('保険料計算シート（非表示）'!M22)-1,1))</f>
        <v/>
      </c>
      <c r="AU129" s="1664"/>
      <c r="AV129" s="1664"/>
      <c r="AW129" s="1664" t="str">
        <f>IF('保険料計算シート（非表示）'!M22=0,"",IF(ISERROR(MID('保険料計算シート（非表示）'!M22,LEN('保険料計算シート（非表示）'!M22),1)),"",MID('保険料計算シート（非表示）'!M22,LEN('保険料計算シート（非表示）'!M22),1)))</f>
        <v/>
      </c>
      <c r="AX129" s="1664"/>
      <c r="AY129" s="1672"/>
      <c r="AZ129" s="1519"/>
      <c r="BA129" s="1622"/>
      <c r="BC129" s="366"/>
      <c r="BD129" s="1873"/>
      <c r="BE129" s="1873"/>
      <c r="BF129" s="1873"/>
      <c r="BG129" s="1873"/>
      <c r="BH129" s="1873"/>
      <c r="BI129" s="1873"/>
      <c r="BJ129" s="1873"/>
      <c r="BK129" s="1874"/>
      <c r="BM129" s="679"/>
      <c r="BN129" s="75"/>
      <c r="BO129" s="1938" t="s">
        <v>814</v>
      </c>
      <c r="BP129" s="1938"/>
      <c r="BQ129" s="1938"/>
      <c r="BR129" s="1938"/>
      <c r="BS129" s="1938"/>
      <c r="BT129" s="1938"/>
      <c r="BU129" s="1938"/>
      <c r="BV129" s="1938"/>
      <c r="BW129" s="1938"/>
      <c r="BX129" s="1938"/>
      <c r="BY129" s="1938"/>
      <c r="CB129" s="1490"/>
      <c r="CC129" s="1622"/>
      <c r="CD129" s="1939"/>
      <c r="CE129" s="1940"/>
      <c r="CF129" s="1940"/>
      <c r="CG129" s="1940"/>
      <c r="CH129" s="1940"/>
      <c r="CI129" s="1940"/>
      <c r="CJ129" s="1940"/>
      <c r="CK129" s="1940"/>
      <c r="CL129" s="1940"/>
      <c r="CM129" s="1940"/>
      <c r="CN129" s="1940"/>
      <c r="CO129" s="1940"/>
      <c r="CP129" s="1940"/>
      <c r="CQ129" s="1940"/>
      <c r="CR129" s="1940"/>
      <c r="CS129" s="1940"/>
      <c r="CT129" s="1940"/>
      <c r="CU129" s="1940"/>
      <c r="CV129" s="1940"/>
      <c r="CW129" s="1940"/>
      <c r="CX129" s="1940"/>
      <c r="CY129" s="1940"/>
      <c r="CZ129" s="1940"/>
      <c r="DA129" s="1940"/>
      <c r="DB129" s="1940"/>
      <c r="DC129" s="1940"/>
      <c r="DD129" s="1941"/>
      <c r="DJ129" s="680"/>
      <c r="DK129" s="78"/>
      <c r="DL129" s="686"/>
      <c r="DM129" s="685">
        <v>1</v>
      </c>
    </row>
    <row r="130" spans="1:121" ht="8.25" customHeight="1">
      <c r="B130" s="363"/>
      <c r="C130" s="72"/>
      <c r="D130" s="72"/>
      <c r="E130" s="72"/>
      <c r="F130" s="72"/>
      <c r="G130" s="364"/>
      <c r="H130" s="1878"/>
      <c r="I130" s="1879"/>
      <c r="J130" s="1879"/>
      <c r="K130" s="1879"/>
      <c r="L130" s="1879"/>
      <c r="M130" s="1880"/>
      <c r="N130" s="142"/>
      <c r="S130" s="1680"/>
      <c r="T130" s="1681"/>
      <c r="U130" s="1681"/>
      <c r="V130" s="1664"/>
      <c r="W130" s="1664"/>
      <c r="X130" s="1664"/>
      <c r="Y130" s="1692"/>
      <c r="Z130" s="1664"/>
      <c r="AA130" s="1664"/>
      <c r="AB130" s="1664"/>
      <c r="AC130" s="1664"/>
      <c r="AD130" s="1664"/>
      <c r="AE130" s="1664"/>
      <c r="AF130" s="1664"/>
      <c r="AG130" s="1664"/>
      <c r="AH130" s="1664"/>
      <c r="AI130" s="1664"/>
      <c r="AJ130" s="1664"/>
      <c r="AK130" s="1664"/>
      <c r="AL130" s="1664"/>
      <c r="AM130" s="1664"/>
      <c r="AN130" s="1664"/>
      <c r="AO130" s="1664"/>
      <c r="AP130" s="1664"/>
      <c r="AQ130" s="1664"/>
      <c r="AR130" s="1664"/>
      <c r="AS130" s="1664"/>
      <c r="AT130" s="1664"/>
      <c r="AU130" s="1664"/>
      <c r="AV130" s="1664"/>
      <c r="AW130" s="1664"/>
      <c r="AX130" s="1664"/>
      <c r="AY130" s="1672"/>
      <c r="AZ130" s="1623"/>
      <c r="BA130" s="1622"/>
      <c r="BB130"/>
      <c r="BC130" s="366"/>
      <c r="BD130" s="1873"/>
      <c r="BE130" s="1873"/>
      <c r="BF130" s="1873"/>
      <c r="BG130" s="1873"/>
      <c r="BH130" s="1873"/>
      <c r="BI130" s="1873"/>
      <c r="BJ130" s="1873"/>
      <c r="BK130" s="1874"/>
      <c r="BM130" s="679"/>
      <c r="BO130" s="1938"/>
      <c r="BP130" s="1938"/>
      <c r="BQ130" s="1938"/>
      <c r="BR130" s="1938"/>
      <c r="BS130" s="1938"/>
      <c r="BT130" s="1938"/>
      <c r="BU130" s="1938"/>
      <c r="BV130" s="1938"/>
      <c r="BW130" s="1938"/>
      <c r="BX130" s="1938"/>
      <c r="BY130" s="1938"/>
      <c r="CB130" s="1622"/>
      <c r="CC130" s="1622"/>
      <c r="CD130" s="1942"/>
      <c r="CE130" s="1943"/>
      <c r="CF130" s="1943"/>
      <c r="CG130" s="1943"/>
      <c r="CH130" s="1943"/>
      <c r="CI130" s="1943"/>
      <c r="CJ130" s="1943"/>
      <c r="CK130" s="1943"/>
      <c r="CL130" s="1943"/>
      <c r="CM130" s="1943"/>
      <c r="CN130" s="1943"/>
      <c r="CO130" s="1943"/>
      <c r="CP130" s="1943"/>
      <c r="CQ130" s="1943"/>
      <c r="CR130" s="1943"/>
      <c r="CS130" s="1943"/>
      <c r="CT130" s="1943"/>
      <c r="CU130" s="1943"/>
      <c r="CV130" s="1943"/>
      <c r="CW130" s="1943"/>
      <c r="CX130" s="1943"/>
      <c r="CY130" s="1943"/>
      <c r="CZ130" s="1943"/>
      <c r="DA130" s="1943"/>
      <c r="DB130" s="1943"/>
      <c r="DC130" s="1943"/>
      <c r="DD130" s="1944"/>
      <c r="DJ130" s="680"/>
      <c r="DK130" s="78"/>
      <c r="DL130" s="434"/>
      <c r="DM130" s="685">
        <v>2</v>
      </c>
    </row>
    <row r="131" spans="1:121" ht="8.25" customHeight="1" thickBot="1">
      <c r="B131" s="363"/>
      <c r="C131" s="72"/>
      <c r="D131" s="72"/>
      <c r="E131" s="72"/>
      <c r="F131" s="72"/>
      <c r="G131" s="364"/>
      <c r="H131" s="363"/>
      <c r="I131" s="72"/>
      <c r="J131" s="72"/>
      <c r="K131" s="72"/>
      <c r="L131" s="72"/>
      <c r="M131" s="364"/>
      <c r="N131" s="142"/>
      <c r="S131" s="1680"/>
      <c r="T131" s="1681"/>
      <c r="U131" s="1681"/>
      <c r="V131" s="1664"/>
      <c r="W131" s="1664"/>
      <c r="X131" s="1664"/>
      <c r="Y131" s="1692"/>
      <c r="Z131" s="1664"/>
      <c r="AA131" s="1664"/>
      <c r="AB131" s="1664"/>
      <c r="AC131" s="1664"/>
      <c r="AD131" s="1664"/>
      <c r="AE131" s="1664"/>
      <c r="AF131" s="1664"/>
      <c r="AG131" s="1664"/>
      <c r="AH131" s="1664"/>
      <c r="AI131" s="1664"/>
      <c r="AJ131" s="1664"/>
      <c r="AK131" s="1664"/>
      <c r="AL131" s="1664"/>
      <c r="AM131" s="1664"/>
      <c r="AN131" s="1664"/>
      <c r="AO131" s="1664"/>
      <c r="AP131" s="1664"/>
      <c r="AQ131" s="1664"/>
      <c r="AR131" s="1664"/>
      <c r="AS131" s="1664"/>
      <c r="AT131" s="1664"/>
      <c r="AU131" s="1664"/>
      <c r="AV131" s="1664"/>
      <c r="AW131" s="1664"/>
      <c r="AX131" s="1664"/>
      <c r="AY131" s="1672"/>
      <c r="AZ131" s="1623"/>
      <c r="BA131" s="1622"/>
      <c r="BB131" s="1622" t="s">
        <v>393</v>
      </c>
      <c r="BC131" s="1691"/>
      <c r="BD131" s="1873"/>
      <c r="BE131" s="1873"/>
      <c r="BF131" s="1873"/>
      <c r="BG131" s="1873"/>
      <c r="BH131" s="1873"/>
      <c r="BI131" s="1873"/>
      <c r="BJ131" s="1873"/>
      <c r="BK131" s="1874"/>
      <c r="BM131" s="679"/>
      <c r="BO131" s="1938"/>
      <c r="BP131" s="1938"/>
      <c r="BQ131" s="1938"/>
      <c r="BR131" s="1938"/>
      <c r="BS131" s="1938"/>
      <c r="BT131" s="1938"/>
      <c r="BU131" s="1938"/>
      <c r="BV131" s="1938"/>
      <c r="BW131" s="1938"/>
      <c r="BX131" s="1938"/>
      <c r="BY131" s="1938"/>
      <c r="CB131" s="1622"/>
      <c r="CC131" s="1622"/>
      <c r="CD131" s="1945"/>
      <c r="CE131" s="1946"/>
      <c r="CF131" s="1946"/>
      <c r="CG131" s="1946"/>
      <c r="CH131" s="1946"/>
      <c r="CI131" s="1946"/>
      <c r="CJ131" s="1946"/>
      <c r="CK131" s="1946"/>
      <c r="CL131" s="1946"/>
      <c r="CM131" s="1946"/>
      <c r="CN131" s="1946"/>
      <c r="CO131" s="1946"/>
      <c r="CP131" s="1946"/>
      <c r="CQ131" s="1946"/>
      <c r="CR131" s="1946"/>
      <c r="CS131" s="1946"/>
      <c r="CT131" s="1946"/>
      <c r="CU131" s="1946"/>
      <c r="CV131" s="1946"/>
      <c r="CW131" s="1946"/>
      <c r="CX131" s="1946"/>
      <c r="CY131" s="1946"/>
      <c r="CZ131" s="1946"/>
      <c r="DA131" s="1946"/>
      <c r="DB131" s="1946"/>
      <c r="DC131" s="1946"/>
      <c r="DD131" s="1947"/>
      <c r="DJ131" s="680"/>
      <c r="DK131" s="78"/>
      <c r="DL131" s="434"/>
      <c r="DM131" s="685">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5" t="s">
        <v>395</v>
      </c>
      <c r="Y132" s="1705"/>
      <c r="Z132" s="137"/>
      <c r="AA132" s="137"/>
      <c r="AB132" s="137"/>
      <c r="AC132" s="137"/>
      <c r="AD132" s="137"/>
      <c r="AE132" s="137"/>
      <c r="AF132" s="137"/>
      <c r="AG132" s="1705" t="s">
        <v>395</v>
      </c>
      <c r="AH132" s="1705"/>
      <c r="AI132" s="137"/>
      <c r="AJ132" s="137"/>
      <c r="AK132" s="137"/>
      <c r="AL132" s="137"/>
      <c r="AM132" s="137"/>
      <c r="AN132" s="137"/>
      <c r="AO132" s="137"/>
      <c r="AP132" s="1705" t="s">
        <v>395</v>
      </c>
      <c r="AQ132" s="1705"/>
      <c r="AR132" s="137"/>
      <c r="AS132" s="137"/>
      <c r="AT132" s="137"/>
      <c r="AU132" s="137"/>
      <c r="AV132" s="137"/>
      <c r="AW132" s="137"/>
      <c r="AX132" s="137"/>
      <c r="AY132" s="137"/>
      <c r="AZ132" s="367"/>
      <c r="BA132" s="367"/>
      <c r="BB132" s="1565"/>
      <c r="BC132" s="1566"/>
      <c r="BD132" s="1875"/>
      <c r="BE132" s="1875"/>
      <c r="BF132" s="1875"/>
      <c r="BG132" s="1875"/>
      <c r="BH132" s="1875"/>
      <c r="BI132" s="1875"/>
      <c r="BJ132" s="1875"/>
      <c r="BK132" s="1876"/>
      <c r="BM132" s="681"/>
      <c r="BN132" s="682"/>
      <c r="BO132" s="682"/>
      <c r="BP132" s="682"/>
      <c r="BQ132" s="682"/>
      <c r="BR132" s="682"/>
      <c r="BS132" s="682"/>
      <c r="BT132" s="682"/>
      <c r="BU132" s="682"/>
      <c r="BV132" s="682"/>
      <c r="BW132" s="682"/>
      <c r="BX132" s="682"/>
      <c r="BY132" s="682"/>
      <c r="BZ132" s="682"/>
      <c r="CA132" s="682"/>
      <c r="CB132" s="682"/>
      <c r="CC132" s="682"/>
      <c r="CD132" s="682"/>
      <c r="CE132" s="682"/>
      <c r="CF132" s="682"/>
      <c r="CG132" s="682"/>
      <c r="CH132" s="682"/>
      <c r="CI132" s="682"/>
      <c r="CJ132" s="682"/>
      <c r="CK132" s="682"/>
      <c r="CL132" s="682"/>
      <c r="CM132" s="682"/>
      <c r="CN132" s="682"/>
      <c r="CO132" s="682"/>
      <c r="CP132" s="682"/>
      <c r="CQ132" s="682"/>
      <c r="CR132" s="682"/>
      <c r="CS132" s="682"/>
      <c r="CT132" s="682"/>
      <c r="CU132" s="682"/>
      <c r="CV132" s="682"/>
      <c r="CW132" s="682"/>
      <c r="CX132" s="682"/>
      <c r="CY132" s="682"/>
      <c r="CZ132" s="682"/>
      <c r="DA132" s="682"/>
      <c r="DB132" s="682"/>
      <c r="DC132" s="682"/>
      <c r="DD132" s="682"/>
      <c r="DE132" s="682"/>
      <c r="DF132" s="682"/>
      <c r="DG132" s="682"/>
      <c r="DH132" s="682"/>
      <c r="DI132" s="682"/>
      <c r="DJ132" s="683"/>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6" t="s">
        <v>424</v>
      </c>
      <c r="E134" s="1887"/>
      <c r="F134" s="1888"/>
      <c r="G134" s="1892" t="s">
        <v>425</v>
      </c>
      <c r="H134" s="1893"/>
      <c r="I134" s="1898" t="s">
        <v>426</v>
      </c>
      <c r="J134" s="1899"/>
      <c r="K134" s="1904" t="s">
        <v>427</v>
      </c>
      <c r="L134" s="1905"/>
      <c r="M134" s="1905"/>
      <c r="N134" s="1905"/>
      <c r="O134" s="1905"/>
      <c r="P134" s="1905"/>
      <c r="Q134" s="1905"/>
      <c r="R134" s="1905"/>
      <c r="S134" s="1905"/>
      <c r="T134" s="1905"/>
      <c r="U134" s="1905"/>
      <c r="V134" s="1905"/>
      <c r="W134" s="1905"/>
      <c r="X134" s="430"/>
      <c r="Y134" s="1904" t="s">
        <v>428</v>
      </c>
      <c r="Z134" s="1905"/>
      <c r="AA134" s="1905"/>
      <c r="AB134" s="1905"/>
      <c r="AC134" s="1905"/>
      <c r="AD134" s="1905"/>
      <c r="AE134" s="1905"/>
      <c r="AF134" s="1905"/>
      <c r="AG134" s="1905"/>
      <c r="AH134" s="1905"/>
      <c r="AI134" s="1908"/>
      <c r="AJ134" s="1908"/>
      <c r="AK134" s="1908"/>
      <c r="AL134" s="1909"/>
      <c r="AM134" s="1904" t="s">
        <v>429</v>
      </c>
      <c r="AN134" s="1905"/>
      <c r="AO134" s="1905"/>
      <c r="AP134" s="1905"/>
      <c r="AQ134" s="1905"/>
      <c r="AR134" s="1905"/>
      <c r="AS134" s="1905"/>
      <c r="AT134" s="1905"/>
      <c r="AU134" s="1905"/>
      <c r="AV134" s="1905"/>
      <c r="AW134" s="1908"/>
      <c r="AX134" s="1908"/>
      <c r="AY134" s="1908"/>
      <c r="AZ134" s="1909"/>
      <c r="BA134" s="1913" t="s">
        <v>430</v>
      </c>
      <c r="BB134" s="1914"/>
      <c r="BC134" s="1914"/>
      <c r="BD134" s="1914"/>
      <c r="BE134" s="1914"/>
      <c r="BF134" s="1914"/>
      <c r="BG134" s="1914"/>
      <c r="BH134" s="1914"/>
      <c r="BI134" s="1914"/>
      <c r="BJ134" s="1914"/>
      <c r="BK134" s="1914"/>
      <c r="BL134" s="1914"/>
      <c r="BM134" s="1915"/>
      <c r="BN134" s="1916"/>
      <c r="BO134" s="1921"/>
      <c r="BP134" s="1922"/>
      <c r="BQ134" s="1922"/>
      <c r="BR134" s="1922"/>
      <c r="BS134" s="1922"/>
      <c r="BT134" s="1922"/>
      <c r="BU134" s="1922"/>
      <c r="BV134" s="1922"/>
      <c r="BW134" s="1922"/>
      <c r="BX134" s="1922"/>
      <c r="BY134" s="1922"/>
      <c r="BZ134" s="1922"/>
      <c r="CA134" s="1923"/>
      <c r="CB134" s="1924"/>
      <c r="CC134" s="1929" t="s">
        <v>431</v>
      </c>
      <c r="CD134" s="1930"/>
      <c r="CE134" s="1930"/>
      <c r="CF134" s="1930"/>
      <c r="CG134" s="1930"/>
      <c r="CH134" s="1930"/>
      <c r="CI134" s="1930"/>
      <c r="CJ134" s="1930"/>
      <c r="CK134" s="1930"/>
      <c r="CL134" s="1930"/>
      <c r="CM134" s="1930"/>
      <c r="CN134" s="1930"/>
      <c r="CO134" s="1930"/>
      <c r="CP134" s="1931"/>
      <c r="CQ134" s="1948" t="s">
        <v>432</v>
      </c>
      <c r="CR134" s="1949"/>
      <c r="CS134" s="1949"/>
      <c r="CT134" s="1949"/>
      <c r="CU134" s="1949"/>
      <c r="CV134" s="1949"/>
      <c r="CW134" s="1949"/>
      <c r="CX134" s="1949"/>
      <c r="CY134" s="1949"/>
      <c r="CZ134" s="1949"/>
      <c r="DA134" s="1949"/>
      <c r="DB134" s="1949"/>
      <c r="DC134" s="1949"/>
      <c r="DD134" s="1949"/>
      <c r="DE134" s="1949"/>
      <c r="DF134" s="1949"/>
      <c r="DG134" s="1949"/>
      <c r="DH134" s="1949"/>
      <c r="DI134" s="1949"/>
      <c r="DJ134" s="1950"/>
      <c r="DL134" s="687" t="s">
        <v>753</v>
      </c>
      <c r="DM134" s="434"/>
    </row>
    <row r="135" spans="1:121" ht="8.25" customHeight="1">
      <c r="A135" s="72"/>
      <c r="B135" s="72"/>
      <c r="C135" s="72"/>
      <c r="D135" s="1889"/>
      <c r="E135" s="1890"/>
      <c r="F135" s="1891"/>
      <c r="G135" s="1894"/>
      <c r="H135" s="1895"/>
      <c r="I135" s="1900"/>
      <c r="J135" s="1901"/>
      <c r="K135" s="1906"/>
      <c r="L135" s="1907"/>
      <c r="M135" s="1907"/>
      <c r="N135" s="1907"/>
      <c r="O135" s="1907"/>
      <c r="P135" s="1907"/>
      <c r="Q135" s="1907"/>
      <c r="R135" s="1907"/>
      <c r="S135" s="1907"/>
      <c r="T135" s="1907"/>
      <c r="U135" s="1907"/>
      <c r="V135" s="1907"/>
      <c r="W135" s="1907"/>
      <c r="X135" s="169"/>
      <c r="Y135" s="1906"/>
      <c r="Z135" s="1907"/>
      <c r="AA135" s="1907"/>
      <c r="AB135" s="1907"/>
      <c r="AC135" s="1907"/>
      <c r="AD135" s="1907"/>
      <c r="AE135" s="1907"/>
      <c r="AF135" s="1907"/>
      <c r="AG135" s="1907"/>
      <c r="AH135" s="1907"/>
      <c r="AI135" s="1910"/>
      <c r="AJ135" s="1910"/>
      <c r="AK135" s="1910"/>
      <c r="AL135" s="1911"/>
      <c r="AM135" s="1906"/>
      <c r="AN135" s="1907"/>
      <c r="AO135" s="1907"/>
      <c r="AP135" s="1907"/>
      <c r="AQ135" s="1907"/>
      <c r="AR135" s="1907"/>
      <c r="AS135" s="1907"/>
      <c r="AT135" s="1907"/>
      <c r="AU135" s="1907"/>
      <c r="AV135" s="1907"/>
      <c r="AW135" s="1910"/>
      <c r="AX135" s="1910"/>
      <c r="AY135" s="1910"/>
      <c r="AZ135" s="1911"/>
      <c r="BA135" s="1917"/>
      <c r="BB135" s="1918"/>
      <c r="BC135" s="1918"/>
      <c r="BD135" s="1918"/>
      <c r="BE135" s="1918"/>
      <c r="BF135" s="1918"/>
      <c r="BG135" s="1918"/>
      <c r="BH135" s="1918"/>
      <c r="BI135" s="1918"/>
      <c r="BJ135" s="1918"/>
      <c r="BK135" s="1918"/>
      <c r="BL135" s="1918"/>
      <c r="BM135" s="1919"/>
      <c r="BN135" s="1920"/>
      <c r="BO135" s="1925"/>
      <c r="BP135" s="1926"/>
      <c r="BQ135" s="1926"/>
      <c r="BR135" s="1926"/>
      <c r="BS135" s="1926"/>
      <c r="BT135" s="1926"/>
      <c r="BU135" s="1926"/>
      <c r="BV135" s="1926"/>
      <c r="BW135" s="1926"/>
      <c r="BX135" s="1926"/>
      <c r="BY135" s="1926"/>
      <c r="BZ135" s="1926"/>
      <c r="CA135" s="1927"/>
      <c r="CB135" s="1928"/>
      <c r="CC135" s="1932"/>
      <c r="CD135" s="1919"/>
      <c r="CE135" s="1919"/>
      <c r="CF135" s="1919"/>
      <c r="CG135" s="1919"/>
      <c r="CH135" s="1919"/>
      <c r="CI135" s="1919"/>
      <c r="CJ135" s="1919"/>
      <c r="CK135" s="1919"/>
      <c r="CL135" s="1919"/>
      <c r="CM135" s="1919"/>
      <c r="CN135" s="1919"/>
      <c r="CO135" s="1919"/>
      <c r="CP135" s="1933"/>
      <c r="CQ135" s="1951"/>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2"/>
      <c r="DL135" s="686" t="str">
        <f>IF($CD$129="充当を優先（残額は還付）","充当を優先","充当しない")</f>
        <v>充当しない</v>
      </c>
      <c r="DM135" s="434"/>
    </row>
    <row r="136" spans="1:121" ht="8.25" customHeight="1">
      <c r="A136" s="72"/>
      <c r="B136" s="72"/>
      <c r="C136" s="72"/>
      <c r="D136" s="1953" t="s">
        <v>233</v>
      </c>
      <c r="E136" s="1954"/>
      <c r="F136" s="1955"/>
      <c r="G136" s="1894"/>
      <c r="H136" s="1895"/>
      <c r="I136" s="1900"/>
      <c r="J136" s="1901"/>
      <c r="K136" s="1906"/>
      <c r="L136" s="1907"/>
      <c r="M136" s="1907"/>
      <c r="N136" s="1907"/>
      <c r="O136" s="1907"/>
      <c r="P136" s="1907"/>
      <c r="Q136" s="1907"/>
      <c r="R136" s="1907"/>
      <c r="S136" s="1907"/>
      <c r="T136" s="1907"/>
      <c r="U136" s="1907"/>
      <c r="V136" s="1907"/>
      <c r="W136" s="1907"/>
      <c r="X136" s="169"/>
      <c r="Y136" s="1912"/>
      <c r="Z136" s="1910"/>
      <c r="AA136" s="1910"/>
      <c r="AB136" s="1910"/>
      <c r="AC136" s="1910"/>
      <c r="AD136" s="1910"/>
      <c r="AE136" s="1910"/>
      <c r="AF136" s="1910"/>
      <c r="AG136" s="1910"/>
      <c r="AH136" s="1910"/>
      <c r="AI136" s="1910"/>
      <c r="AJ136" s="1910"/>
      <c r="AK136" s="1910"/>
      <c r="AL136" s="1911"/>
      <c r="AM136" s="1912"/>
      <c r="AN136" s="1910"/>
      <c r="AO136" s="1910"/>
      <c r="AP136" s="1910"/>
      <c r="AQ136" s="1910"/>
      <c r="AR136" s="1910"/>
      <c r="AS136" s="1910"/>
      <c r="AT136" s="1910"/>
      <c r="AU136" s="1910"/>
      <c r="AV136" s="1910"/>
      <c r="AW136" s="1910"/>
      <c r="AX136" s="1910"/>
      <c r="AY136" s="1910"/>
      <c r="AZ136" s="1911"/>
      <c r="BA136" s="1917"/>
      <c r="BB136" s="1918"/>
      <c r="BC136" s="1918"/>
      <c r="BD136" s="1918"/>
      <c r="BE136" s="1918"/>
      <c r="BF136" s="1918"/>
      <c r="BG136" s="1918"/>
      <c r="BH136" s="1918"/>
      <c r="BI136" s="1918"/>
      <c r="BJ136" s="1918"/>
      <c r="BK136" s="1918"/>
      <c r="BL136" s="1918"/>
      <c r="BM136" s="1919"/>
      <c r="BN136" s="1920"/>
      <c r="BO136" s="1925"/>
      <c r="BP136" s="1926"/>
      <c r="BQ136" s="1926"/>
      <c r="BR136" s="1926"/>
      <c r="BS136" s="1926"/>
      <c r="BT136" s="1926"/>
      <c r="BU136" s="1926"/>
      <c r="BV136" s="1926"/>
      <c r="BW136" s="1926"/>
      <c r="BX136" s="1926"/>
      <c r="BY136" s="1926"/>
      <c r="BZ136" s="1926"/>
      <c r="CA136" s="1927"/>
      <c r="CB136" s="1928"/>
      <c r="CC136" s="1932"/>
      <c r="CD136" s="1919"/>
      <c r="CE136" s="1919"/>
      <c r="CF136" s="1919"/>
      <c r="CG136" s="1919"/>
      <c r="CH136" s="1919"/>
      <c r="CI136" s="1919"/>
      <c r="CJ136" s="1919"/>
      <c r="CK136" s="1919"/>
      <c r="CL136" s="1919"/>
      <c r="CM136" s="1919"/>
      <c r="CN136" s="1919"/>
      <c r="CO136" s="1919"/>
      <c r="CP136" s="1933"/>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3"/>
      <c r="E137" s="1954"/>
      <c r="F137" s="1955"/>
      <c r="G137" s="1894"/>
      <c r="H137" s="1895"/>
      <c r="I137" s="1900"/>
      <c r="J137" s="1901"/>
      <c r="K137" s="1906"/>
      <c r="L137" s="1907"/>
      <c r="M137" s="1907"/>
      <c r="N137" s="1907"/>
      <c r="O137" s="1907"/>
      <c r="P137" s="1907"/>
      <c r="Q137" s="1907"/>
      <c r="R137" s="1907"/>
      <c r="S137" s="1907"/>
      <c r="T137" s="1907"/>
      <c r="U137" s="1907"/>
      <c r="V137" s="1907"/>
      <c r="W137" s="1907"/>
      <c r="X137" s="169"/>
      <c r="Y137" s="1959">
        <f>'保険料計算シート（非表示）'!W5</f>
        <v>0</v>
      </c>
      <c r="Z137" s="1960"/>
      <c r="AA137" s="1960"/>
      <c r="AB137" s="1960"/>
      <c r="AC137" s="1960"/>
      <c r="AD137" s="1960"/>
      <c r="AE137" s="1960"/>
      <c r="AF137" s="1960"/>
      <c r="AG137" s="1960"/>
      <c r="AH137" s="1960"/>
      <c r="AI137" s="1960"/>
      <c r="AJ137" s="1960"/>
      <c r="AK137" s="432"/>
      <c r="AL137" s="169"/>
      <c r="AM137" s="1959">
        <f>'保険料計算シート（非表示）'!X5</f>
        <v>0</v>
      </c>
      <c r="AN137" s="1960"/>
      <c r="AO137" s="1960"/>
      <c r="AP137" s="1960"/>
      <c r="AQ137" s="1960"/>
      <c r="AR137" s="1960"/>
      <c r="AS137" s="1960"/>
      <c r="AT137" s="1960"/>
      <c r="AU137" s="1960"/>
      <c r="AV137" s="1960"/>
      <c r="AW137" s="1960"/>
      <c r="AX137" s="1960"/>
      <c r="AY137" s="432"/>
      <c r="AZ137" s="169"/>
      <c r="BA137" s="1964">
        <f>'保険料計算シート（非表示）'!Y5</f>
        <v>0</v>
      </c>
      <c r="BB137" s="1965"/>
      <c r="BC137" s="1965"/>
      <c r="BD137" s="1965"/>
      <c r="BE137" s="1965"/>
      <c r="BF137" s="1965"/>
      <c r="BG137" s="1965"/>
      <c r="BH137" s="1965"/>
      <c r="BI137" s="1965"/>
      <c r="BJ137" s="1965"/>
      <c r="BK137" s="1965"/>
      <c r="BL137" s="1965"/>
      <c r="BM137" s="433"/>
      <c r="BN137" s="168"/>
      <c r="BO137" s="1964">
        <f>'保険料計算シート（非表示）'!Z5</f>
        <v>0</v>
      </c>
      <c r="BP137" s="1965"/>
      <c r="BQ137" s="1965"/>
      <c r="BR137" s="1965"/>
      <c r="BS137" s="1965"/>
      <c r="BT137" s="1965"/>
      <c r="BU137" s="1965"/>
      <c r="BV137" s="1965"/>
      <c r="BW137" s="1965"/>
      <c r="BX137" s="1965"/>
      <c r="BY137" s="1965"/>
      <c r="BZ137" s="1965"/>
      <c r="CA137" s="433"/>
      <c r="CB137" s="172"/>
      <c r="CC137" s="2005">
        <f>'保険料計算シート（非表示）'!AA5</f>
        <v>0</v>
      </c>
      <c r="CD137" s="1965"/>
      <c r="CE137" s="1965"/>
      <c r="CF137" s="1965"/>
      <c r="CG137" s="1965"/>
      <c r="CH137" s="1965"/>
      <c r="CI137" s="1965"/>
      <c r="CJ137" s="1965"/>
      <c r="CK137" s="1965"/>
      <c r="CL137" s="1965"/>
      <c r="CM137" s="1965"/>
      <c r="CN137" s="1965"/>
      <c r="CO137" s="433"/>
      <c r="CP137" s="172"/>
      <c r="CQ137" s="2005">
        <f>'保険料計算シート（非表示）'!AB5</f>
        <v>0</v>
      </c>
      <c r="CR137" s="1965"/>
      <c r="CS137" s="1965"/>
      <c r="CT137" s="1965"/>
      <c r="CU137" s="1965"/>
      <c r="CV137" s="1965"/>
      <c r="CW137" s="1965"/>
      <c r="CX137" s="1965"/>
      <c r="CY137" s="1965"/>
      <c r="CZ137" s="1965"/>
      <c r="DA137" s="1965"/>
      <c r="DB137" s="1965"/>
      <c r="DC137" s="1965"/>
      <c r="DD137" s="1965"/>
      <c r="DE137" s="1965"/>
      <c r="DF137" s="1965"/>
      <c r="DG137" s="1965"/>
      <c r="DH137" s="1965"/>
      <c r="DI137" s="72"/>
      <c r="DJ137" s="170"/>
    </row>
    <row r="138" spans="1:121" ht="8.25" customHeight="1">
      <c r="A138" s="72"/>
      <c r="B138" s="72"/>
      <c r="C138" s="72"/>
      <c r="D138" s="1953"/>
      <c r="E138" s="1954"/>
      <c r="F138" s="1955"/>
      <c r="G138" s="1894"/>
      <c r="H138" s="1895"/>
      <c r="I138" s="1900"/>
      <c r="J138" s="1901"/>
      <c r="K138" s="1959">
        <f>'保険料計算シート（非表示）'!V5</f>
        <v>0</v>
      </c>
      <c r="L138" s="1960"/>
      <c r="M138" s="1960"/>
      <c r="N138" s="1960"/>
      <c r="O138" s="1960"/>
      <c r="P138" s="1960"/>
      <c r="Q138" s="1960"/>
      <c r="R138" s="1960"/>
      <c r="S138" s="1960"/>
      <c r="T138" s="1960"/>
      <c r="U138" s="1960"/>
      <c r="V138" s="1960"/>
      <c r="W138" s="1104" t="s">
        <v>393</v>
      </c>
      <c r="X138" s="1969"/>
      <c r="Y138" s="1961"/>
      <c r="Z138" s="1960"/>
      <c r="AA138" s="1960"/>
      <c r="AB138" s="1960"/>
      <c r="AC138" s="1960"/>
      <c r="AD138" s="1960"/>
      <c r="AE138" s="1960"/>
      <c r="AF138" s="1960"/>
      <c r="AG138" s="1960"/>
      <c r="AH138" s="1960"/>
      <c r="AI138" s="1960"/>
      <c r="AJ138" s="1960"/>
      <c r="AK138" s="1104" t="s">
        <v>393</v>
      </c>
      <c r="AL138" s="1969"/>
      <c r="AM138" s="1961"/>
      <c r="AN138" s="1960"/>
      <c r="AO138" s="1960"/>
      <c r="AP138" s="1960"/>
      <c r="AQ138" s="1960"/>
      <c r="AR138" s="1960"/>
      <c r="AS138" s="1960"/>
      <c r="AT138" s="1960"/>
      <c r="AU138" s="1960"/>
      <c r="AV138" s="1960"/>
      <c r="AW138" s="1960"/>
      <c r="AX138" s="1960"/>
      <c r="AY138" s="1104" t="s">
        <v>393</v>
      </c>
      <c r="AZ138" s="1969"/>
      <c r="BA138" s="1966"/>
      <c r="BB138" s="1965"/>
      <c r="BC138" s="1965"/>
      <c r="BD138" s="1965"/>
      <c r="BE138" s="1965"/>
      <c r="BF138" s="1965"/>
      <c r="BG138" s="1965"/>
      <c r="BH138" s="1965"/>
      <c r="BI138" s="1965"/>
      <c r="BJ138" s="1965"/>
      <c r="BK138" s="1965"/>
      <c r="BL138" s="1965"/>
      <c r="BM138" s="1934" t="s">
        <v>393</v>
      </c>
      <c r="BN138" s="2010"/>
      <c r="BO138" s="1966"/>
      <c r="BP138" s="1965"/>
      <c r="BQ138" s="1965"/>
      <c r="BR138" s="1965"/>
      <c r="BS138" s="1965"/>
      <c r="BT138" s="1965"/>
      <c r="BU138" s="1965"/>
      <c r="BV138" s="1965"/>
      <c r="BW138" s="1965"/>
      <c r="BX138" s="1965"/>
      <c r="BY138" s="1965"/>
      <c r="BZ138" s="1965"/>
      <c r="CA138" s="1934" t="s">
        <v>393</v>
      </c>
      <c r="CB138" s="1935"/>
      <c r="CC138" s="2006"/>
      <c r="CD138" s="1965"/>
      <c r="CE138" s="1965"/>
      <c r="CF138" s="1965"/>
      <c r="CG138" s="1965"/>
      <c r="CH138" s="1965"/>
      <c r="CI138" s="1965"/>
      <c r="CJ138" s="1965"/>
      <c r="CK138" s="1965"/>
      <c r="CL138" s="1965"/>
      <c r="CM138" s="1965"/>
      <c r="CN138" s="1965"/>
      <c r="CO138" s="1934" t="s">
        <v>393</v>
      </c>
      <c r="CP138" s="1935"/>
      <c r="CQ138" s="2006"/>
      <c r="CR138" s="1965"/>
      <c r="CS138" s="1965"/>
      <c r="CT138" s="1965"/>
      <c r="CU138" s="1965"/>
      <c r="CV138" s="1965"/>
      <c r="CW138" s="1965"/>
      <c r="CX138" s="1965"/>
      <c r="CY138" s="1965"/>
      <c r="CZ138" s="1965"/>
      <c r="DA138" s="1965"/>
      <c r="DB138" s="1965"/>
      <c r="DC138" s="1965"/>
      <c r="DD138" s="1965"/>
      <c r="DE138" s="1965"/>
      <c r="DF138" s="1965"/>
      <c r="DG138" s="1965"/>
      <c r="DH138" s="1965"/>
      <c r="DI138" s="1104" t="s">
        <v>393</v>
      </c>
      <c r="DJ138" s="1969"/>
    </row>
    <row r="139" spans="1:121" ht="8.25" customHeight="1" thickBot="1">
      <c r="A139" s="72"/>
      <c r="B139" s="72"/>
      <c r="C139" s="72"/>
      <c r="D139" s="1953"/>
      <c r="E139" s="1954"/>
      <c r="F139" s="1955"/>
      <c r="G139" s="1896"/>
      <c r="H139" s="1897"/>
      <c r="I139" s="1902"/>
      <c r="J139" s="1903"/>
      <c r="K139" s="1962"/>
      <c r="L139" s="1963"/>
      <c r="M139" s="1963"/>
      <c r="N139" s="1963"/>
      <c r="O139" s="1963"/>
      <c r="P139" s="1963"/>
      <c r="Q139" s="1963"/>
      <c r="R139" s="1963"/>
      <c r="S139" s="1963"/>
      <c r="T139" s="1963"/>
      <c r="U139" s="1963"/>
      <c r="V139" s="1963"/>
      <c r="W139" s="1970"/>
      <c r="X139" s="1971"/>
      <c r="Y139" s="1962"/>
      <c r="Z139" s="1963"/>
      <c r="AA139" s="1963"/>
      <c r="AB139" s="1963"/>
      <c r="AC139" s="1963"/>
      <c r="AD139" s="1963"/>
      <c r="AE139" s="1963"/>
      <c r="AF139" s="1963"/>
      <c r="AG139" s="1963"/>
      <c r="AH139" s="1963"/>
      <c r="AI139" s="1963"/>
      <c r="AJ139" s="1963"/>
      <c r="AK139" s="1970"/>
      <c r="AL139" s="1971"/>
      <c r="AM139" s="1962"/>
      <c r="AN139" s="1963"/>
      <c r="AO139" s="1963"/>
      <c r="AP139" s="1963"/>
      <c r="AQ139" s="1963"/>
      <c r="AR139" s="1963"/>
      <c r="AS139" s="1963"/>
      <c r="AT139" s="1963"/>
      <c r="AU139" s="1963"/>
      <c r="AV139" s="1963"/>
      <c r="AW139" s="1963"/>
      <c r="AX139" s="1963"/>
      <c r="AY139" s="1970"/>
      <c r="AZ139" s="1971"/>
      <c r="BA139" s="1967"/>
      <c r="BB139" s="1968"/>
      <c r="BC139" s="1968"/>
      <c r="BD139" s="1968"/>
      <c r="BE139" s="1968"/>
      <c r="BF139" s="1968"/>
      <c r="BG139" s="1968"/>
      <c r="BH139" s="1968"/>
      <c r="BI139" s="1968"/>
      <c r="BJ139" s="1968"/>
      <c r="BK139" s="1968"/>
      <c r="BL139" s="1968"/>
      <c r="BM139" s="2011"/>
      <c r="BN139" s="2011"/>
      <c r="BO139" s="1967"/>
      <c r="BP139" s="1968"/>
      <c r="BQ139" s="1968"/>
      <c r="BR139" s="1968"/>
      <c r="BS139" s="1968"/>
      <c r="BT139" s="1968"/>
      <c r="BU139" s="1968"/>
      <c r="BV139" s="1968"/>
      <c r="BW139" s="1968"/>
      <c r="BX139" s="1968"/>
      <c r="BY139" s="1968"/>
      <c r="BZ139" s="1968"/>
      <c r="CA139" s="2011"/>
      <c r="CB139" s="2012"/>
      <c r="CC139" s="2007"/>
      <c r="CD139" s="2008"/>
      <c r="CE139" s="2008"/>
      <c r="CF139" s="2008"/>
      <c r="CG139" s="2008"/>
      <c r="CH139" s="2008"/>
      <c r="CI139" s="2008"/>
      <c r="CJ139" s="2008"/>
      <c r="CK139" s="2008"/>
      <c r="CL139" s="2008"/>
      <c r="CM139" s="2008"/>
      <c r="CN139" s="2008"/>
      <c r="CO139" s="1936"/>
      <c r="CP139" s="1937"/>
      <c r="CQ139" s="2009"/>
      <c r="CR139" s="1968"/>
      <c r="CS139" s="1968"/>
      <c r="CT139" s="1968"/>
      <c r="CU139" s="1968"/>
      <c r="CV139" s="1968"/>
      <c r="CW139" s="1968"/>
      <c r="CX139" s="1968"/>
      <c r="CY139" s="1968"/>
      <c r="CZ139" s="1968"/>
      <c r="DA139" s="1968"/>
      <c r="DB139" s="1968"/>
      <c r="DC139" s="1968"/>
      <c r="DD139" s="1968"/>
      <c r="DE139" s="1968"/>
      <c r="DF139" s="1968"/>
      <c r="DG139" s="1968"/>
      <c r="DH139" s="1968"/>
      <c r="DI139" s="1970"/>
      <c r="DJ139" s="1971"/>
    </row>
    <row r="140" spans="1:121" ht="3.75" customHeight="1" thickTop="1" thickBot="1">
      <c r="A140" s="72"/>
      <c r="B140" s="72"/>
      <c r="C140" s="72"/>
      <c r="D140" s="1953"/>
      <c r="E140" s="1954"/>
      <c r="F140" s="1955"/>
      <c r="G140" s="1972" t="s">
        <v>433</v>
      </c>
      <c r="H140" s="1973"/>
      <c r="I140" s="1973"/>
      <c r="J140" s="1974"/>
      <c r="K140" s="1913" t="s">
        <v>434</v>
      </c>
      <c r="L140" s="1914"/>
      <c r="M140" s="1914"/>
      <c r="N140" s="1914"/>
      <c r="O140" s="1914"/>
      <c r="P140" s="1914"/>
      <c r="Q140" s="1914"/>
      <c r="R140" s="1914"/>
      <c r="S140" s="1914"/>
      <c r="T140" s="1914"/>
      <c r="U140" s="1914"/>
      <c r="V140" s="167"/>
      <c r="W140" s="167"/>
      <c r="X140" s="430"/>
      <c r="Y140" s="1904" t="s">
        <v>510</v>
      </c>
      <c r="Z140" s="1905"/>
      <c r="AA140" s="1905"/>
      <c r="AB140" s="1905"/>
      <c r="AC140" s="1905"/>
      <c r="AD140" s="1905"/>
      <c r="AE140" s="1905"/>
      <c r="AF140" s="1905"/>
      <c r="AG140" s="1905"/>
      <c r="AH140" s="1905"/>
      <c r="AI140" s="1908"/>
      <c r="AJ140" s="1908"/>
      <c r="AK140" s="1908"/>
      <c r="AL140" s="1909"/>
      <c r="AM140" s="1904" t="s">
        <v>435</v>
      </c>
      <c r="AN140" s="1905"/>
      <c r="AO140" s="1905"/>
      <c r="AP140" s="1905"/>
      <c r="AQ140" s="1905"/>
      <c r="AR140" s="1905"/>
      <c r="AS140" s="1905"/>
      <c r="AT140" s="1905"/>
      <c r="AU140" s="1905"/>
      <c r="AV140" s="1905"/>
      <c r="AW140" s="1908"/>
      <c r="AX140" s="1908"/>
      <c r="AY140" s="1908"/>
      <c r="AZ140" s="1909"/>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3"/>
      <c r="E141" s="1954"/>
      <c r="F141" s="1955"/>
      <c r="G141" s="1975"/>
      <c r="H141" s="1976"/>
      <c r="I141" s="1976"/>
      <c r="J141" s="1977"/>
      <c r="K141" s="1917"/>
      <c r="L141" s="1918"/>
      <c r="M141" s="1918"/>
      <c r="N141" s="1918"/>
      <c r="O141" s="1918"/>
      <c r="P141" s="1918"/>
      <c r="Q141" s="1918"/>
      <c r="R141" s="1918"/>
      <c r="S141" s="1918"/>
      <c r="T141" s="1918"/>
      <c r="U141" s="1918"/>
      <c r="V141" s="168"/>
      <c r="W141" s="168"/>
      <c r="X141" s="169"/>
      <c r="Y141" s="1906"/>
      <c r="Z141" s="1907"/>
      <c r="AA141" s="1907"/>
      <c r="AB141" s="1907"/>
      <c r="AC141" s="1907"/>
      <c r="AD141" s="1907"/>
      <c r="AE141" s="1907"/>
      <c r="AF141" s="1907"/>
      <c r="AG141" s="1907"/>
      <c r="AH141" s="1907"/>
      <c r="AI141" s="1910"/>
      <c r="AJ141" s="1910"/>
      <c r="AK141" s="1910"/>
      <c r="AL141" s="1911"/>
      <c r="AM141" s="1906"/>
      <c r="AN141" s="1907"/>
      <c r="AO141" s="1907"/>
      <c r="AP141" s="1907"/>
      <c r="AQ141" s="1907"/>
      <c r="AR141" s="1907"/>
      <c r="AS141" s="1907"/>
      <c r="AT141" s="1907"/>
      <c r="AU141" s="1907"/>
      <c r="AV141" s="1907"/>
      <c r="AW141" s="1910"/>
      <c r="AX141" s="1910"/>
      <c r="AY141" s="1910"/>
      <c r="AZ141" s="1911"/>
      <c r="BA141" s="72"/>
      <c r="BB141" s="176"/>
      <c r="BC141" s="1981">
        <v>25</v>
      </c>
      <c r="BD141" s="1982"/>
      <c r="BE141" s="1982"/>
      <c r="BF141" s="436"/>
      <c r="BG141" s="436"/>
      <c r="BH141" s="436"/>
      <c r="BI141" s="436"/>
      <c r="BJ141" s="436"/>
      <c r="BK141" s="436"/>
      <c r="BL141" s="436"/>
      <c r="BM141" s="436"/>
      <c r="BN141" s="436"/>
      <c r="BO141" s="436"/>
      <c r="BP141" s="436"/>
      <c r="BQ141" s="1984" t="s">
        <v>436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437</v>
      </c>
      <c r="DA141" s="1998"/>
      <c r="DB141" s="1998"/>
      <c r="DC141" s="1998"/>
      <c r="DD141" s="1998"/>
      <c r="DE141" s="1998"/>
      <c r="DF141" s="1998"/>
      <c r="DG141" s="1998"/>
      <c r="DH141" s="1999"/>
      <c r="DI141" s="1999"/>
      <c r="DJ141" s="2000"/>
    </row>
    <row r="142" spans="1:121" ht="8.25" customHeight="1">
      <c r="A142" s="72"/>
      <c r="B142" s="72"/>
      <c r="C142" s="72"/>
      <c r="D142" s="1953"/>
      <c r="E142" s="1954"/>
      <c r="F142" s="1955"/>
      <c r="G142" s="1975"/>
      <c r="H142" s="1976"/>
      <c r="I142" s="1976"/>
      <c r="J142" s="1977"/>
      <c r="K142" s="1917"/>
      <c r="L142" s="1918"/>
      <c r="M142" s="1918"/>
      <c r="N142" s="1918"/>
      <c r="O142" s="1918"/>
      <c r="P142" s="1918"/>
      <c r="Q142" s="1918"/>
      <c r="R142" s="1918"/>
      <c r="S142" s="1918"/>
      <c r="T142" s="1918"/>
      <c r="U142" s="1918"/>
      <c r="V142" s="168"/>
      <c r="W142" s="168"/>
      <c r="X142" s="169"/>
      <c r="Y142" s="1906"/>
      <c r="Z142" s="1907"/>
      <c r="AA142" s="1907"/>
      <c r="AB142" s="1907"/>
      <c r="AC142" s="1907"/>
      <c r="AD142" s="1907"/>
      <c r="AE142" s="1907"/>
      <c r="AF142" s="1907"/>
      <c r="AG142" s="1907"/>
      <c r="AH142" s="1907"/>
      <c r="AI142" s="1910"/>
      <c r="AJ142" s="1910"/>
      <c r="AK142" s="1910"/>
      <c r="AL142" s="1911"/>
      <c r="AM142" s="1906"/>
      <c r="AN142" s="1907"/>
      <c r="AO142" s="1907"/>
      <c r="AP142" s="1907"/>
      <c r="AQ142" s="1907"/>
      <c r="AR142" s="1907"/>
      <c r="AS142" s="1907"/>
      <c r="AT142" s="1907"/>
      <c r="AU142" s="1907"/>
      <c r="AV142" s="1907"/>
      <c r="AW142" s="1910"/>
      <c r="AX142" s="1910"/>
      <c r="AY142" s="1910"/>
      <c r="AZ142" s="1911"/>
      <c r="BA142" s="72"/>
      <c r="BB142" s="176"/>
      <c r="BC142" s="1983"/>
      <c r="BD142" s="1543"/>
      <c r="BE142" s="1543"/>
      <c r="BF142" s="2004" t="s">
        <v>438</v>
      </c>
      <c r="BG142" s="2004"/>
      <c r="BH142" s="2004"/>
      <c r="BI142" s="2004"/>
      <c r="BJ142" s="2004"/>
      <c r="BK142" s="2004"/>
      <c r="BL142" s="2004"/>
      <c r="BM142" s="2004"/>
      <c r="BN142" s="2004"/>
      <c r="BO142" s="22"/>
      <c r="BP142" s="72"/>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3"/>
      <c r="E143" s="1954"/>
      <c r="F143" s="1955"/>
      <c r="G143" s="1975"/>
      <c r="H143" s="1976"/>
      <c r="I143" s="1976"/>
      <c r="J143" s="1977"/>
      <c r="K143" s="1959">
        <f>'保険料計算シート（非表示）'!V6</f>
        <v>0</v>
      </c>
      <c r="L143" s="1960"/>
      <c r="M143" s="1960"/>
      <c r="N143" s="1960"/>
      <c r="O143" s="1960"/>
      <c r="P143" s="1960"/>
      <c r="Q143" s="1960"/>
      <c r="R143" s="1960"/>
      <c r="S143" s="1960"/>
      <c r="T143" s="1960"/>
      <c r="U143" s="1960"/>
      <c r="V143" s="1960"/>
      <c r="W143" s="432"/>
      <c r="X143" s="169"/>
      <c r="Y143" s="1959">
        <f>'保険料計算シート（非表示）'!W6</f>
        <v>0</v>
      </c>
      <c r="Z143" s="1960"/>
      <c r="AA143" s="1960"/>
      <c r="AB143" s="1960"/>
      <c r="AC143" s="1960"/>
      <c r="AD143" s="1960"/>
      <c r="AE143" s="1960"/>
      <c r="AF143" s="1960"/>
      <c r="AG143" s="1960"/>
      <c r="AH143" s="1960"/>
      <c r="AI143" s="1960"/>
      <c r="AJ143" s="1960"/>
      <c r="AK143" s="432"/>
      <c r="AL143" s="169"/>
      <c r="AM143" s="1959">
        <f>'保険料計算シート（非表示）'!AB6</f>
        <v>0</v>
      </c>
      <c r="AN143" s="1960"/>
      <c r="AO143" s="1960"/>
      <c r="AP143" s="1960"/>
      <c r="AQ143" s="1960"/>
      <c r="AR143" s="1960"/>
      <c r="AS143" s="1960"/>
      <c r="AT143" s="1960"/>
      <c r="AU143" s="1960"/>
      <c r="AV143" s="1960"/>
      <c r="AW143" s="1960"/>
      <c r="AX143" s="1960"/>
      <c r="AY143" s="432"/>
      <c r="AZ143" s="169"/>
      <c r="BA143" s="72"/>
      <c r="BB143" s="176"/>
      <c r="BC143" s="437"/>
      <c r="BD143" s="437"/>
      <c r="BE143" s="437"/>
      <c r="BF143" s="2004"/>
      <c r="BG143" s="2004"/>
      <c r="BH143" s="2004"/>
      <c r="BI143" s="2004"/>
      <c r="BJ143" s="2004"/>
      <c r="BK143" s="2004"/>
      <c r="BL143" s="2004"/>
      <c r="BM143" s="2004"/>
      <c r="BN143" s="2004"/>
      <c r="BO143" s="22"/>
      <c r="BP143" s="72"/>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3"/>
      <c r="E144" s="1954"/>
      <c r="F144" s="1955"/>
      <c r="G144" s="1975"/>
      <c r="H144" s="1976"/>
      <c r="I144" s="1976"/>
      <c r="J144" s="1977"/>
      <c r="K144" s="1961"/>
      <c r="L144" s="1960"/>
      <c r="M144" s="1960"/>
      <c r="N144" s="1960"/>
      <c r="O144" s="1960"/>
      <c r="P144" s="1960"/>
      <c r="Q144" s="1960"/>
      <c r="R144" s="1960"/>
      <c r="S144" s="1960"/>
      <c r="T144" s="1960"/>
      <c r="U144" s="1960"/>
      <c r="V144" s="1960"/>
      <c r="W144" s="1104" t="s">
        <v>393</v>
      </c>
      <c r="X144" s="1969"/>
      <c r="Y144" s="1961"/>
      <c r="Z144" s="1960"/>
      <c r="AA144" s="1960"/>
      <c r="AB144" s="1960"/>
      <c r="AC144" s="1960"/>
      <c r="AD144" s="1960"/>
      <c r="AE144" s="1960"/>
      <c r="AF144" s="1960"/>
      <c r="AG144" s="1960"/>
      <c r="AH144" s="1960"/>
      <c r="AI144" s="1960"/>
      <c r="AJ144" s="1960"/>
      <c r="AK144" s="1104" t="s">
        <v>393</v>
      </c>
      <c r="AL144" s="1969"/>
      <c r="AM144" s="1961"/>
      <c r="AN144" s="1960"/>
      <c r="AO144" s="1960"/>
      <c r="AP144" s="1960"/>
      <c r="AQ144" s="1960"/>
      <c r="AR144" s="1960"/>
      <c r="AS144" s="1960"/>
      <c r="AT144" s="1960"/>
      <c r="AU144" s="1960"/>
      <c r="AV144" s="1960"/>
      <c r="AW144" s="1960"/>
      <c r="AX144" s="1960"/>
      <c r="AY144" s="1104" t="s">
        <v>393</v>
      </c>
      <c r="AZ144" s="1969"/>
      <c r="BA144" s="72"/>
      <c r="BB144" s="176"/>
      <c r="BC144" s="72"/>
      <c r="BD144" s="72"/>
      <c r="BE144" s="22"/>
      <c r="BF144" s="2004"/>
      <c r="BG144" s="2004"/>
      <c r="BH144" s="2004"/>
      <c r="BI144" s="2004"/>
      <c r="BJ144" s="2004"/>
      <c r="BK144" s="2004"/>
      <c r="BL144" s="2004"/>
      <c r="BM144" s="2004"/>
      <c r="BN144" s="2004"/>
      <c r="BO144" s="22"/>
      <c r="BP144" s="72"/>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3"/>
      <c r="E145" s="1954"/>
      <c r="F145" s="1955"/>
      <c r="G145" s="1978"/>
      <c r="H145" s="1979"/>
      <c r="I145" s="1979"/>
      <c r="J145" s="1980"/>
      <c r="K145" s="1962"/>
      <c r="L145" s="1963"/>
      <c r="M145" s="1963"/>
      <c r="N145" s="1963"/>
      <c r="O145" s="1963"/>
      <c r="P145" s="1963"/>
      <c r="Q145" s="1963"/>
      <c r="R145" s="1963"/>
      <c r="S145" s="1963"/>
      <c r="T145" s="1963"/>
      <c r="U145" s="1963"/>
      <c r="V145" s="1963"/>
      <c r="W145" s="1970"/>
      <c r="X145" s="1971"/>
      <c r="Y145" s="1962"/>
      <c r="Z145" s="1963"/>
      <c r="AA145" s="1963"/>
      <c r="AB145" s="1963"/>
      <c r="AC145" s="1963"/>
      <c r="AD145" s="1963"/>
      <c r="AE145" s="1963"/>
      <c r="AF145" s="1963"/>
      <c r="AG145" s="1963"/>
      <c r="AH145" s="1963"/>
      <c r="AI145" s="1963"/>
      <c r="AJ145" s="1963"/>
      <c r="AK145" s="1970"/>
      <c r="AL145" s="1971"/>
      <c r="AM145" s="1962"/>
      <c r="AN145" s="1963"/>
      <c r="AO145" s="1963"/>
      <c r="AP145" s="1963"/>
      <c r="AQ145" s="1963"/>
      <c r="AR145" s="1963"/>
      <c r="AS145" s="1963"/>
      <c r="AT145" s="1963"/>
      <c r="AU145" s="1963"/>
      <c r="AV145" s="1963"/>
      <c r="AW145" s="1963"/>
      <c r="AX145" s="1963"/>
      <c r="AY145" s="1970"/>
      <c r="AZ145" s="1971"/>
      <c r="BA145" s="72"/>
      <c r="BB145" s="176"/>
      <c r="BC145" s="72"/>
      <c r="BD145" s="72"/>
      <c r="BE145" s="22"/>
      <c r="BF145" s="2004"/>
      <c r="BG145" s="2004"/>
      <c r="BH145" s="2004"/>
      <c r="BI145" s="2004"/>
      <c r="BJ145" s="2004"/>
      <c r="BK145" s="2004"/>
      <c r="BL145" s="2004"/>
      <c r="BM145" s="2004"/>
      <c r="BN145" s="2004"/>
      <c r="BO145" s="22"/>
      <c r="BP145" s="72"/>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439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3"/>
      <c r="E146" s="1954"/>
      <c r="F146" s="1955"/>
      <c r="G146" s="1972" t="s">
        <v>440</v>
      </c>
      <c r="H146" s="1973"/>
      <c r="I146" s="1973"/>
      <c r="J146" s="1974"/>
      <c r="K146" s="1913" t="s">
        <v>441</v>
      </c>
      <c r="L146" s="1914"/>
      <c r="M146" s="1914"/>
      <c r="N146" s="1914"/>
      <c r="O146" s="1914"/>
      <c r="P146" s="1914"/>
      <c r="Q146" s="1914"/>
      <c r="R146" s="1914"/>
      <c r="S146" s="1914"/>
      <c r="T146" s="1914"/>
      <c r="U146" s="1914"/>
      <c r="V146" s="167"/>
      <c r="W146" s="167"/>
      <c r="X146" s="430"/>
      <c r="Y146" s="1904"/>
      <c r="Z146" s="2021"/>
      <c r="AA146" s="2021"/>
      <c r="AB146" s="2021"/>
      <c r="AC146" s="2021"/>
      <c r="AD146" s="2021"/>
      <c r="AE146" s="2021"/>
      <c r="AF146" s="2021"/>
      <c r="AG146" s="2021"/>
      <c r="AH146" s="2021"/>
      <c r="AI146" s="2021"/>
      <c r="AJ146" s="1908"/>
      <c r="AK146" s="1908"/>
      <c r="AL146" s="1909"/>
      <c r="AM146" s="1904" t="s">
        <v>442</v>
      </c>
      <c r="AN146" s="1905"/>
      <c r="AO146" s="1905"/>
      <c r="AP146" s="1905"/>
      <c r="AQ146" s="1905"/>
      <c r="AR146" s="1905"/>
      <c r="AS146" s="1905"/>
      <c r="AT146" s="1905"/>
      <c r="AU146" s="1905"/>
      <c r="AV146" s="1905"/>
      <c r="AW146" s="1908"/>
      <c r="AX146" s="1908"/>
      <c r="AY146" s="1908"/>
      <c r="AZ146" s="1909"/>
      <c r="BA146" s="72"/>
      <c r="BB146" s="176"/>
      <c r="BC146" s="175"/>
      <c r="BD146" s="175"/>
      <c r="BE146" s="175"/>
      <c r="BF146" s="175"/>
      <c r="BG146" s="175"/>
      <c r="BH146" s="175"/>
      <c r="BI146" s="175"/>
      <c r="BJ146" s="175"/>
      <c r="BK146" s="175"/>
      <c r="BL146" s="175"/>
      <c r="BM146" s="175"/>
      <c r="BN146" s="175"/>
      <c r="BO146" s="175"/>
      <c r="BP146" s="175"/>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000000000000004" customHeight="1">
      <c r="A147" s="72"/>
      <c r="B147" s="72"/>
      <c r="C147" s="72"/>
      <c r="D147" s="1953"/>
      <c r="E147" s="1954"/>
      <c r="F147" s="1955"/>
      <c r="G147" s="1975"/>
      <c r="H147" s="1976"/>
      <c r="I147" s="1976"/>
      <c r="J147" s="1977"/>
      <c r="K147" s="1917"/>
      <c r="L147" s="1918"/>
      <c r="M147" s="1918"/>
      <c r="N147" s="1918"/>
      <c r="O147" s="1918"/>
      <c r="P147" s="1918"/>
      <c r="Q147" s="1918"/>
      <c r="R147" s="1918"/>
      <c r="S147" s="1918"/>
      <c r="T147" s="1918"/>
      <c r="U147" s="1918"/>
      <c r="V147" s="168"/>
      <c r="W147" s="168"/>
      <c r="X147" s="169"/>
      <c r="Y147" s="2022"/>
      <c r="Z147" s="2023"/>
      <c r="AA147" s="2023"/>
      <c r="AB147" s="2023"/>
      <c r="AC147" s="2023"/>
      <c r="AD147" s="2023"/>
      <c r="AE147" s="2023"/>
      <c r="AF147" s="2023"/>
      <c r="AG147" s="2023"/>
      <c r="AH147" s="2023"/>
      <c r="AI147" s="2023"/>
      <c r="AJ147" s="1910"/>
      <c r="AK147" s="1910"/>
      <c r="AL147" s="1911"/>
      <c r="AM147" s="1906"/>
      <c r="AN147" s="1907"/>
      <c r="AO147" s="1907"/>
      <c r="AP147" s="1907"/>
      <c r="AQ147" s="1907"/>
      <c r="AR147" s="1907"/>
      <c r="AS147" s="1907"/>
      <c r="AT147" s="1907"/>
      <c r="AU147" s="1907"/>
      <c r="AV147" s="1907"/>
      <c r="AW147" s="1910"/>
      <c r="AX147" s="1910"/>
      <c r="AY147" s="1910"/>
      <c r="AZ147" s="1911"/>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443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3"/>
      <c r="E148" s="1954"/>
      <c r="F148" s="1955"/>
      <c r="G148" s="1975"/>
      <c r="H148" s="1976"/>
      <c r="I148" s="1976"/>
      <c r="J148" s="1977"/>
      <c r="K148" s="1917"/>
      <c r="L148" s="1918"/>
      <c r="M148" s="1918"/>
      <c r="N148" s="1918"/>
      <c r="O148" s="1918"/>
      <c r="P148" s="1918"/>
      <c r="Q148" s="1918"/>
      <c r="R148" s="1918"/>
      <c r="S148" s="1918"/>
      <c r="T148" s="1918"/>
      <c r="U148" s="1918"/>
      <c r="V148" s="168"/>
      <c r="W148" s="168"/>
      <c r="X148" s="169"/>
      <c r="Y148" s="2022"/>
      <c r="Z148" s="2023"/>
      <c r="AA148" s="2023"/>
      <c r="AB148" s="2023"/>
      <c r="AC148" s="2023"/>
      <c r="AD148" s="2023"/>
      <c r="AE148" s="2023"/>
      <c r="AF148" s="2023"/>
      <c r="AG148" s="2023"/>
      <c r="AH148" s="2023"/>
      <c r="AI148" s="2023"/>
      <c r="AJ148" s="1910"/>
      <c r="AK148" s="1910"/>
      <c r="AL148" s="1911"/>
      <c r="AM148" s="1906"/>
      <c r="AN148" s="1907"/>
      <c r="AO148" s="1907"/>
      <c r="AP148" s="1907"/>
      <c r="AQ148" s="1907"/>
      <c r="AR148" s="1907"/>
      <c r="AS148" s="1907"/>
      <c r="AT148" s="1907"/>
      <c r="AU148" s="1907"/>
      <c r="AV148" s="1907"/>
      <c r="AW148" s="1910"/>
      <c r="AX148" s="1910"/>
      <c r="AY148" s="1910"/>
      <c r="AZ148" s="1911"/>
      <c r="BA148" s="72"/>
      <c r="BB148" s="72"/>
      <c r="BC148" s="193"/>
      <c r="BD148" s="189"/>
      <c r="BE148" s="184"/>
      <c r="BF148" s="2033" t="s">
        <v>444</v>
      </c>
      <c r="BG148" s="2034"/>
      <c r="BH148" s="2034"/>
      <c r="BI148" s="2034"/>
      <c r="BJ148" s="2034"/>
      <c r="BK148" s="2034"/>
      <c r="BL148" s="189"/>
      <c r="BM148" s="189"/>
      <c r="BN148" s="189"/>
      <c r="BO148" s="189"/>
      <c r="BP148" s="189"/>
      <c r="BQ148" s="189"/>
      <c r="BR148" s="189"/>
      <c r="BS148" s="184"/>
      <c r="BT148" s="2033" t="s">
        <v>445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3"/>
      <c r="E149" s="1954"/>
      <c r="F149" s="1955"/>
      <c r="G149" s="1975"/>
      <c r="H149" s="1976"/>
      <c r="I149" s="1976"/>
      <c r="J149" s="1977"/>
      <c r="K149" s="1959">
        <f>'保険料計算シート（非表示）'!V7</f>
        <v>0</v>
      </c>
      <c r="L149" s="1960"/>
      <c r="M149" s="1960"/>
      <c r="N149" s="1960"/>
      <c r="O149" s="1960"/>
      <c r="P149" s="1960"/>
      <c r="Q149" s="1960"/>
      <c r="R149" s="1960"/>
      <c r="S149" s="1960"/>
      <c r="T149" s="1960"/>
      <c r="U149" s="1960"/>
      <c r="V149" s="1960"/>
      <c r="W149" s="432"/>
      <c r="X149" s="169"/>
      <c r="Y149" s="1959">
        <f>'保険料計算シート（非表示）'!W7</f>
        <v>0</v>
      </c>
      <c r="Z149" s="1960"/>
      <c r="AA149" s="1960"/>
      <c r="AB149" s="1960"/>
      <c r="AC149" s="1960"/>
      <c r="AD149" s="1960"/>
      <c r="AE149" s="1960"/>
      <c r="AF149" s="1960"/>
      <c r="AG149" s="1960"/>
      <c r="AH149" s="1960"/>
      <c r="AI149" s="1960"/>
      <c r="AJ149" s="1960"/>
      <c r="AK149" s="432"/>
      <c r="AL149" s="168"/>
      <c r="AM149" s="1959">
        <f>'保険料計算シート（非表示）'!AB7</f>
        <v>0</v>
      </c>
      <c r="AN149" s="1960"/>
      <c r="AO149" s="1960"/>
      <c r="AP149" s="1960"/>
      <c r="AQ149" s="1960"/>
      <c r="AR149" s="1960"/>
      <c r="AS149" s="1960"/>
      <c r="AT149" s="1960"/>
      <c r="AU149" s="1960"/>
      <c r="AV149" s="1960"/>
      <c r="AW149" s="1960"/>
      <c r="AX149" s="1960"/>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3"/>
      <c r="E150" s="1954"/>
      <c r="F150" s="1955"/>
      <c r="G150" s="1975"/>
      <c r="H150" s="1976"/>
      <c r="I150" s="1976"/>
      <c r="J150" s="1977"/>
      <c r="K150" s="1961"/>
      <c r="L150" s="1960"/>
      <c r="M150" s="1960"/>
      <c r="N150" s="1960"/>
      <c r="O150" s="1960"/>
      <c r="P150" s="1960"/>
      <c r="Q150" s="1960"/>
      <c r="R150" s="1960"/>
      <c r="S150" s="1960"/>
      <c r="T150" s="1960"/>
      <c r="U150" s="1960"/>
      <c r="V150" s="1960"/>
      <c r="W150" s="1104" t="s">
        <v>393</v>
      </c>
      <c r="X150" s="1969"/>
      <c r="Y150" s="1961"/>
      <c r="Z150" s="1960"/>
      <c r="AA150" s="1960"/>
      <c r="AB150" s="1960"/>
      <c r="AC150" s="1960"/>
      <c r="AD150" s="1960"/>
      <c r="AE150" s="1960"/>
      <c r="AF150" s="1960"/>
      <c r="AG150" s="1960"/>
      <c r="AH150" s="1960"/>
      <c r="AI150" s="1960"/>
      <c r="AJ150" s="1960"/>
      <c r="AK150" s="1104" t="s">
        <v>393</v>
      </c>
      <c r="AL150" s="1969"/>
      <c r="AM150" s="1961"/>
      <c r="AN150" s="1960"/>
      <c r="AO150" s="1960"/>
      <c r="AP150" s="1960"/>
      <c r="AQ150" s="1960"/>
      <c r="AR150" s="1960"/>
      <c r="AS150" s="1960"/>
      <c r="AT150" s="1960"/>
      <c r="AU150" s="1960"/>
      <c r="AV150" s="1960"/>
      <c r="AW150" s="1960"/>
      <c r="AX150" s="1960"/>
      <c r="AY150" s="1104" t="s">
        <v>393</v>
      </c>
      <c r="AZ150" s="1969"/>
      <c r="BA150" s="72"/>
      <c r="BB150" s="72"/>
      <c r="BC150" s="374"/>
      <c r="BD150" s="375"/>
      <c r="BE150" s="376"/>
      <c r="BF150" s="181"/>
      <c r="BG150" s="354"/>
      <c r="BH150" s="354"/>
      <c r="BI150" s="354"/>
      <c r="BJ150" s="341"/>
      <c r="BK150" s="341"/>
      <c r="BL150" s="341" t="s">
        <v>446</v>
      </c>
      <c r="BM150" s="349"/>
      <c r="BN150" s="349"/>
      <c r="BO150" s="349"/>
      <c r="BP150" s="173"/>
      <c r="BQ150" s="353"/>
      <c r="BR150" s="353"/>
      <c r="BS150" s="174"/>
      <c r="BT150" s="377"/>
      <c r="BU150" s="353" t="s">
        <v>447</v>
      </c>
      <c r="BV150" s="345"/>
      <c r="BW150" s="345"/>
      <c r="BX150" s="348"/>
      <c r="BY150" s="345"/>
      <c r="BZ150" s="345" t="s">
        <v>448</v>
      </c>
      <c r="CA150" s="348"/>
      <c r="CB150" s="348"/>
      <c r="CC150" s="348"/>
      <c r="CD150" s="348"/>
      <c r="CE150" s="345"/>
      <c r="CF150" s="345"/>
      <c r="CG150" s="341" t="s">
        <v>446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6"/>
      <c r="E151" s="1957"/>
      <c r="F151" s="1958"/>
      <c r="G151" s="1978"/>
      <c r="H151" s="1979"/>
      <c r="I151" s="1979"/>
      <c r="J151" s="1980"/>
      <c r="K151" s="1962"/>
      <c r="L151" s="1963"/>
      <c r="M151" s="1963"/>
      <c r="N151" s="1963"/>
      <c r="O151" s="1963"/>
      <c r="P151" s="1963"/>
      <c r="Q151" s="1963"/>
      <c r="R151" s="1963"/>
      <c r="S151" s="1963"/>
      <c r="T151" s="1963"/>
      <c r="U151" s="1963"/>
      <c r="V151" s="1963"/>
      <c r="W151" s="1970"/>
      <c r="X151" s="1971"/>
      <c r="Y151" s="1962"/>
      <c r="Z151" s="1963"/>
      <c r="AA151" s="1963"/>
      <c r="AB151" s="1963"/>
      <c r="AC151" s="1963"/>
      <c r="AD151" s="1963"/>
      <c r="AE151" s="1963"/>
      <c r="AF151" s="1963"/>
      <c r="AG151" s="1963"/>
      <c r="AH151" s="1963"/>
      <c r="AI151" s="1963"/>
      <c r="AJ151" s="1963"/>
      <c r="AK151" s="1970"/>
      <c r="AL151" s="1971"/>
      <c r="AM151" s="1962"/>
      <c r="AN151" s="1963"/>
      <c r="AO151" s="1963"/>
      <c r="AP151" s="1963"/>
      <c r="AQ151" s="1963"/>
      <c r="AR151" s="1963"/>
      <c r="AS151" s="1963"/>
      <c r="AT151" s="1963"/>
      <c r="AU151" s="1963"/>
      <c r="AV151" s="1963"/>
      <c r="AW151" s="1963"/>
      <c r="AX151" s="1963"/>
      <c r="AY151" s="1970"/>
      <c r="AZ151" s="197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449</v>
      </c>
      <c r="F153" s="2055"/>
      <c r="G153" s="2055"/>
      <c r="H153" s="2055"/>
      <c r="I153" s="2055"/>
      <c r="J153" s="2055"/>
      <c r="K153" s="2055"/>
      <c r="L153" s="2055"/>
      <c r="M153" s="2055"/>
      <c r="N153" s="2056"/>
      <c r="O153" s="189"/>
      <c r="P153" s="189"/>
      <c r="Q153" s="2059" t="s">
        <v>450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451</v>
      </c>
      <c r="AR153" s="2063"/>
      <c r="AS153" s="2063"/>
      <c r="AT153" s="2063"/>
      <c r="AU153" s="2063"/>
      <c r="AV153" s="2063"/>
      <c r="AW153" s="2063"/>
      <c r="AX153" s="2063"/>
      <c r="AY153" s="2063"/>
      <c r="AZ153" s="2063"/>
      <c r="BA153" s="2063"/>
      <c r="BB153" s="2064"/>
      <c r="BC153" s="2013"/>
      <c r="BD153" s="2014"/>
      <c r="BE153" s="2015"/>
      <c r="BF153" s="382"/>
      <c r="BG153" s="2044" t="s">
        <v>452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453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3"/>
      <c r="BT154" s="1803"/>
      <c r="BU154" s="1803"/>
      <c r="BV154" s="1803"/>
      <c r="BW154" s="1803"/>
      <c r="BX154" s="1803"/>
      <c r="BY154" s="1803"/>
      <c r="BZ154" s="1803"/>
      <c r="CA154" s="1803"/>
      <c r="CB154" s="1803"/>
      <c r="CC154" s="1803"/>
      <c r="CD154" s="1803"/>
      <c r="CE154" s="1803"/>
      <c r="CF154" s="1803"/>
      <c r="CG154" s="1803"/>
      <c r="CH154" s="1803"/>
      <c r="CI154" s="1803"/>
      <c r="CJ154" s="1803"/>
      <c r="CK154" s="1803"/>
      <c r="CL154" s="1803"/>
      <c r="CM154" s="1803"/>
      <c r="CN154" s="1803"/>
      <c r="CO154" s="1803"/>
      <c r="CP154" s="1803"/>
      <c r="CQ154" s="1803"/>
      <c r="CR154" s="1803"/>
      <c r="CS154" s="1803"/>
      <c r="CT154" s="1803"/>
      <c r="CU154" s="1803"/>
      <c r="CV154" s="1803"/>
      <c r="CW154" s="1803"/>
      <c r="CX154" s="1803"/>
      <c r="CY154" s="1803"/>
      <c r="CZ154" s="1803"/>
      <c r="DA154" s="1803"/>
      <c r="DB154" s="1803"/>
      <c r="DC154" s="1803"/>
      <c r="DD154" s="1803"/>
      <c r="DE154" s="174"/>
      <c r="DF154" s="72"/>
      <c r="DG154" s="72"/>
      <c r="DH154" s="72"/>
      <c r="DI154" s="72"/>
      <c r="DJ154" s="72"/>
    </row>
    <row r="155" spans="1:121" ht="8.25" customHeight="1">
      <c r="A155" s="72"/>
      <c r="B155" s="72"/>
      <c r="C155" s="72"/>
      <c r="D155" s="397"/>
      <c r="E155" s="2075" t="s">
        <v>454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455</v>
      </c>
      <c r="BD155" s="2077"/>
      <c r="BE155" s="2078"/>
      <c r="BF155" s="374"/>
      <c r="BG155" s="2046"/>
      <c r="BH155" s="2046"/>
      <c r="BI155" s="2046"/>
      <c r="BJ155" s="2046"/>
      <c r="BK155" s="2046"/>
      <c r="BL155" s="2046"/>
      <c r="BM155" s="2046"/>
      <c r="BN155" s="2046"/>
      <c r="BO155" s="2046"/>
      <c r="BP155" s="375"/>
      <c r="BQ155" s="174"/>
      <c r="BR155" s="181"/>
      <c r="BS155" s="1803"/>
      <c r="BT155" s="1803"/>
      <c r="BU155" s="1803"/>
      <c r="BV155" s="1803"/>
      <c r="BW155" s="1803"/>
      <c r="BX155" s="1803"/>
      <c r="BY155" s="1803"/>
      <c r="BZ155" s="1803"/>
      <c r="CA155" s="1803"/>
      <c r="CB155" s="1803"/>
      <c r="CC155" s="1803"/>
      <c r="CD155" s="1803"/>
      <c r="CE155" s="1803"/>
      <c r="CF155" s="1803"/>
      <c r="CG155" s="1803"/>
      <c r="CH155" s="1803"/>
      <c r="CI155" s="1803"/>
      <c r="CJ155" s="1803"/>
      <c r="CK155" s="1803"/>
      <c r="CL155" s="1803"/>
      <c r="CM155" s="1803"/>
      <c r="CN155" s="1803"/>
      <c r="CO155" s="1803"/>
      <c r="CP155" s="1803"/>
      <c r="CQ155" s="1803"/>
      <c r="CR155" s="1803"/>
      <c r="CS155" s="1803"/>
      <c r="CT155" s="1803"/>
      <c r="CU155" s="1803"/>
      <c r="CV155" s="1803"/>
      <c r="CW155" s="1803"/>
      <c r="CX155" s="1803"/>
      <c r="CY155" s="1803"/>
      <c r="CZ155" s="1803"/>
      <c r="DA155" s="1803"/>
      <c r="DB155" s="1803"/>
      <c r="DC155" s="1803"/>
      <c r="DD155" s="1803"/>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456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457</v>
      </c>
      <c r="BH157" s="2045"/>
      <c r="BI157" s="2045"/>
      <c r="BJ157" s="2045"/>
      <c r="BK157" s="2045"/>
      <c r="BL157" s="2045"/>
      <c r="BM157" s="2045"/>
      <c r="BN157" s="2045"/>
      <c r="BO157" s="2045"/>
      <c r="BP157" s="383"/>
      <c r="BQ157" s="184"/>
      <c r="BR157" s="193"/>
      <c r="BS157" s="2080" t="s">
        <v>458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459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460</v>
      </c>
      <c r="E161" s="2042"/>
      <c r="F161" s="2043"/>
      <c r="G161" s="190"/>
      <c r="H161" s="191"/>
      <c r="I161" s="199"/>
      <c r="J161" s="199"/>
      <c r="K161" s="199"/>
      <c r="L161" s="199"/>
      <c r="M161" s="199"/>
      <c r="N161" s="199"/>
      <c r="O161" s="199"/>
      <c r="P161" s="199"/>
      <c r="Q161" s="191"/>
      <c r="R161" s="192"/>
      <c r="S161" s="189"/>
      <c r="T161" s="422" t="s">
        <v>458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461</v>
      </c>
      <c r="BH161" s="2045"/>
      <c r="BI161" s="2045"/>
      <c r="BJ161" s="2045"/>
      <c r="BK161" s="2045"/>
      <c r="BL161" s="2045"/>
      <c r="BM161" s="2045"/>
      <c r="BN161" s="2045"/>
      <c r="BO161" s="2045"/>
      <c r="BP161" s="383"/>
      <c r="BQ161" s="184"/>
      <c r="BR161" s="181"/>
      <c r="BS161" s="2047" t="s">
        <v>462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463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3"/>
      <c r="BT162" s="1803"/>
      <c r="BU162" s="1803"/>
      <c r="BV162" s="1803"/>
      <c r="BW162" s="1803"/>
      <c r="BX162" s="1803"/>
      <c r="BY162" s="1803"/>
      <c r="BZ162" s="1803"/>
      <c r="CA162" s="1803"/>
      <c r="CB162" s="1803"/>
      <c r="CC162" s="1803"/>
      <c r="CD162" s="1803"/>
      <c r="CE162" s="1803"/>
      <c r="CF162" s="1803"/>
      <c r="CG162" s="1803"/>
      <c r="CH162" s="1803"/>
      <c r="CI162" s="1803"/>
      <c r="CJ162" s="1803"/>
      <c r="CK162" s="1803"/>
      <c r="CL162" s="1803"/>
      <c r="CM162" s="1803"/>
      <c r="CN162" s="1803"/>
      <c r="CO162" s="1803"/>
      <c r="CP162" s="1803"/>
      <c r="CQ162" s="1803"/>
      <c r="CR162" s="1803"/>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3"/>
      <c r="BT163" s="1803"/>
      <c r="BU163" s="1803"/>
      <c r="BV163" s="1803"/>
      <c r="BW163" s="1803"/>
      <c r="BX163" s="1803"/>
      <c r="BY163" s="1803"/>
      <c r="BZ163" s="1803"/>
      <c r="CA163" s="1803"/>
      <c r="CB163" s="1803"/>
      <c r="CC163" s="1803"/>
      <c r="CD163" s="1803"/>
      <c r="CE163" s="1803"/>
      <c r="CF163" s="1803"/>
      <c r="CG163" s="1803"/>
      <c r="CH163" s="1803"/>
      <c r="CI163" s="1803"/>
      <c r="CJ163" s="1803"/>
      <c r="CK163" s="1803"/>
      <c r="CL163" s="1803"/>
      <c r="CM163" s="1803"/>
      <c r="CN163" s="1803"/>
      <c r="CO163" s="1803"/>
      <c r="CP163" s="1803"/>
      <c r="CQ163" s="1803"/>
      <c r="CR163" s="1803"/>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3"/>
      <c r="BT164" s="1803"/>
      <c r="BU164" s="1803"/>
      <c r="BV164" s="1803"/>
      <c r="BW164" s="1803"/>
      <c r="BX164" s="1803"/>
      <c r="BY164" s="1803"/>
      <c r="BZ164" s="1803"/>
      <c r="CA164" s="1803"/>
      <c r="CB164" s="1803"/>
      <c r="CC164" s="1803"/>
      <c r="CD164" s="1803"/>
      <c r="CE164" s="1803"/>
      <c r="CF164" s="1803"/>
      <c r="CG164" s="1803"/>
      <c r="CH164" s="1803"/>
      <c r="CI164" s="1803"/>
      <c r="CJ164" s="1803"/>
      <c r="CK164" s="1803"/>
      <c r="CL164" s="1803"/>
      <c r="CM164" s="1803"/>
      <c r="CN164" s="1803"/>
      <c r="CO164" s="1803"/>
      <c r="CP164" s="1803"/>
      <c r="CQ164" s="1803"/>
      <c r="CR164" s="1803"/>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464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454</v>
      </c>
      <c r="AY168" s="1453"/>
      <c r="AZ168" s="1453"/>
      <c r="BA168" s="1453"/>
      <c r="BB168" s="1453"/>
      <c r="BC168" s="1453"/>
      <c r="BD168" s="1453"/>
      <c r="BE168" s="1453"/>
      <c r="BF168" s="1453"/>
      <c r="BL168" s="1453" t="s">
        <v>465</v>
      </c>
      <c r="BM168" s="1453"/>
      <c r="BN168" s="1453"/>
      <c r="BO168" s="1453"/>
      <c r="BP168" s="1453"/>
      <c r="BQ168" s="1453"/>
      <c r="BV168" s="2094" t="s">
        <v>466</v>
      </c>
      <c r="BW168" s="2094"/>
      <c r="BX168" s="2094"/>
      <c r="BY168" s="2094"/>
      <c r="BZ168" s="2094"/>
      <c r="CA168" s="2095"/>
      <c r="CB168" s="2096" t="s">
        <v>467</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468</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469</v>
      </c>
      <c r="T170" s="2089"/>
      <c r="U170" s="2089"/>
      <c r="V170" s="2089"/>
      <c r="W170" s="2089"/>
      <c r="X170" s="2089"/>
      <c r="Y170" s="2089"/>
      <c r="Z170" s="2089"/>
      <c r="AA170" s="2089"/>
      <c r="AB170" s="2089"/>
      <c r="AC170" s="2089"/>
      <c r="AD170" s="2089"/>
      <c r="AE170" s="2089"/>
      <c r="AF170" s="2089"/>
      <c r="AG170" s="2089"/>
      <c r="AH170" s="2089"/>
      <c r="AP170" s="2090" t="s">
        <v>470</v>
      </c>
      <c r="AQ170" s="2090"/>
      <c r="AR170" s="2090"/>
      <c r="AS170" s="2090"/>
      <c r="AT170" s="2090"/>
      <c r="AU170" s="2090"/>
      <c r="AV170" s="2090"/>
      <c r="AW170" s="2090"/>
      <c r="AX170" s="2090"/>
      <c r="DJ170" s="72"/>
    </row>
    <row r="171" spans="1:115" ht="3" customHeight="1">
      <c r="Q171" s="1815" t="s">
        <v>471</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472</v>
      </c>
      <c r="BU171" s="1490"/>
      <c r="BV171" s="1490"/>
      <c r="BW171" s="1490"/>
      <c r="BX171" s="1490"/>
      <c r="BY171" s="1490"/>
      <c r="CF171" s="1490" t="s">
        <v>755</v>
      </c>
      <c r="CG171" s="1490"/>
      <c r="CH171" s="1490"/>
      <c r="CI171" s="1490"/>
      <c r="CJ171" s="1490"/>
      <c r="CK171" s="1490"/>
      <c r="CL171" s="1490"/>
      <c r="CM171" s="1490"/>
      <c r="CN171" s="201">
        <v>2</v>
      </c>
      <c r="CO171" s="201"/>
      <c r="CP171" s="201"/>
      <c r="CQ171" s="201">
        <v>0</v>
      </c>
      <c r="CR171" s="201"/>
      <c r="CS171" s="201"/>
      <c r="CZ171" s="1748">
        <f>F194</f>
        <v>0</v>
      </c>
      <c r="DA171" s="1674"/>
      <c r="DB171" s="1713"/>
      <c r="DC171" s="1673">
        <f>I194</f>
        <v>5</v>
      </c>
      <c r="DD171" s="1674"/>
      <c r="DE171" s="1675"/>
      <c r="DJ171" s="72"/>
    </row>
    <row r="172" spans="1:115" ht="18" customHeight="1">
      <c r="E172" s="2110">
        <v>30841</v>
      </c>
      <c r="F172" s="2111"/>
      <c r="G172" s="2111"/>
      <c r="H172" s="2111"/>
      <c r="I172" s="2111"/>
      <c r="J172" s="2111"/>
      <c r="K172" s="2112"/>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3" t="s">
        <v>473</v>
      </c>
      <c r="AO172" s="2113"/>
      <c r="AP172" s="2113"/>
      <c r="AQ172" s="2113"/>
      <c r="AR172" s="2113"/>
      <c r="AS172" s="2113"/>
      <c r="AT172" s="2113"/>
      <c r="AU172" s="2113"/>
      <c r="AV172" s="2113"/>
      <c r="AW172" s="2113"/>
      <c r="AX172" s="2113"/>
      <c r="AY172" s="2113"/>
      <c r="AZ172" s="2114"/>
      <c r="BC172" s="2115" t="s">
        <v>474</v>
      </c>
      <c r="BD172" s="2116"/>
      <c r="BE172" s="2116"/>
      <c r="BF172" s="2116"/>
      <c r="BG172" s="2117"/>
      <c r="BH172" s="2118" t="s">
        <v>475</v>
      </c>
      <c r="BI172" s="2119"/>
      <c r="BJ172" s="2119"/>
      <c r="BK172" s="2119"/>
      <c r="BL172" s="2119"/>
      <c r="BM172" s="2119"/>
      <c r="BN172" s="2119"/>
      <c r="BO172" s="2120"/>
      <c r="BT172" s="1490"/>
      <c r="BU172" s="1490"/>
      <c r="BV172" s="1490"/>
      <c r="BW172" s="1490"/>
      <c r="BX172" s="1490"/>
      <c r="BY172" s="1490"/>
      <c r="BZ172" s="2121">
        <v>847</v>
      </c>
      <c r="CA172" s="2122"/>
      <c r="CB172" s="2122"/>
      <c r="CC172" s="2122"/>
      <c r="CD172" s="2122"/>
      <c r="CE172" s="2123"/>
      <c r="CF172" s="1490"/>
      <c r="CG172" s="1490"/>
      <c r="CH172" s="1490"/>
      <c r="CI172" s="1490"/>
      <c r="CJ172" s="1490"/>
      <c r="CK172" s="1490"/>
      <c r="CL172" s="1490"/>
      <c r="CM172" s="1490"/>
      <c r="CN172" s="2100">
        <v>6118</v>
      </c>
      <c r="CO172" s="2101"/>
      <c r="CP172" s="2101"/>
      <c r="CQ172" s="2101"/>
      <c r="CR172" s="2101"/>
      <c r="CS172" s="2102"/>
      <c r="CU172" s="1622" t="str">
        <f>"※"&amp;設定シート!C26</f>
        <v>※令和</v>
      </c>
      <c r="CV172" s="1622"/>
      <c r="CW172" s="1622"/>
      <c r="CX172" s="1622"/>
      <c r="CY172" s="1691"/>
      <c r="CZ172" s="1590"/>
      <c r="DA172" s="1591"/>
      <c r="DB172" s="1714"/>
      <c r="DC172" s="1676"/>
      <c r="DD172" s="1591"/>
      <c r="DE172" s="1592"/>
      <c r="DF172" s="1623" t="s">
        <v>476</v>
      </c>
      <c r="DG172" s="1622"/>
      <c r="DH172" s="1622"/>
    </row>
    <row r="173" spans="1:115" ht="3" customHeight="1">
      <c r="E173" s="109"/>
      <c r="F173" s="109"/>
      <c r="G173" s="109"/>
      <c r="H173" s="109"/>
      <c r="I173" s="109"/>
      <c r="J173" s="109"/>
      <c r="K173" s="109"/>
      <c r="L173" s="109"/>
      <c r="Q173" s="1811"/>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09"/>
      <c r="DA173" s="1678"/>
      <c r="DB173" s="1715"/>
      <c r="DC173" s="1677"/>
      <c r="DD173" s="1678"/>
      <c r="DE173" s="1679"/>
      <c r="DJ173" s="72"/>
    </row>
    <row r="174" spans="1:115" ht="10.5" customHeight="1"/>
    <row r="175" spans="1:115" ht="8.25" customHeight="1">
      <c r="B175" s="1555" t="s">
        <v>477</v>
      </c>
      <c r="C175" s="1556"/>
      <c r="D175" s="1557"/>
      <c r="E175" s="1561" t="s">
        <v>351</v>
      </c>
      <c r="F175" s="1562"/>
      <c r="G175" s="1562"/>
      <c r="H175" s="1562"/>
      <c r="I175" s="1562"/>
      <c r="J175" s="1562"/>
      <c r="K175" s="1563"/>
      <c r="L175" s="1567" t="s">
        <v>352</v>
      </c>
      <c r="M175" s="1567"/>
      <c r="N175" s="1567"/>
      <c r="O175" s="1569" t="s">
        <v>353</v>
      </c>
      <c r="P175" s="1569"/>
      <c r="Q175" s="1569"/>
      <c r="R175" s="1569"/>
      <c r="S175" s="1569"/>
      <c r="T175" s="1569"/>
      <c r="U175" s="1571" t="s">
        <v>354</v>
      </c>
      <c r="V175" s="1571"/>
      <c r="W175" s="1571"/>
      <c r="X175" s="1571"/>
      <c r="Y175" s="1571"/>
      <c r="Z175" s="1571"/>
      <c r="AA175" s="1571"/>
      <c r="AB175" s="1571"/>
      <c r="AC175" s="1571"/>
      <c r="AD175" s="1571"/>
      <c r="AE175" s="1571"/>
      <c r="AF175" s="1571"/>
      <c r="AG175" s="1571"/>
      <c r="AH175" s="1571"/>
      <c r="AI175" s="1571"/>
      <c r="AJ175" s="1571"/>
      <c r="AK175" s="1571"/>
      <c r="AL175" s="1571"/>
      <c r="AM175" s="1571" t="s">
        <v>355</v>
      </c>
      <c r="AN175" s="1571"/>
      <c r="AO175" s="1571"/>
      <c r="AP175" s="1571"/>
      <c r="AQ175" s="1571"/>
      <c r="AR175" s="1571"/>
      <c r="AS175" s="1571"/>
      <c r="AT175" s="1571"/>
      <c r="AU175" s="1571"/>
      <c r="AV175" s="1571"/>
      <c r="AW175" s="1571"/>
      <c r="AX175" s="1573"/>
      <c r="AY175" s="90"/>
      <c r="BA175" s="1622" t="s">
        <v>478</v>
      </c>
      <c r="BB175" s="1622"/>
      <c r="BC175" s="1622"/>
      <c r="BD175" s="1622"/>
      <c r="BE175" s="203"/>
      <c r="BF175" s="203"/>
      <c r="BG175" s="2124" t="s">
        <v>479</v>
      </c>
      <c r="BH175" s="2124"/>
      <c r="BI175" s="2124"/>
      <c r="BJ175" s="2124"/>
      <c r="BK175" s="2124"/>
      <c r="BL175" s="2124"/>
      <c r="BM175" s="2124"/>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2"/>
      <c r="BB176" s="1622"/>
      <c r="BC176" s="1622"/>
      <c r="BD176" s="1622"/>
      <c r="BE176" s="203"/>
      <c r="BF176" s="203"/>
      <c r="BG176" s="2124"/>
      <c r="BH176" s="2124"/>
      <c r="BI176" s="2124"/>
      <c r="BJ176" s="2124"/>
      <c r="BK176" s="2124"/>
      <c r="BL176" s="2124"/>
      <c r="BM176" s="2124"/>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365</v>
      </c>
      <c r="AN178" s="1591"/>
      <c r="AO178" s="1592"/>
      <c r="AP178" s="1575">
        <f>AQ35</f>
        <v>0</v>
      </c>
      <c r="AQ178" s="1576"/>
      <c r="AR178" s="1577"/>
      <c r="AS178" s="1584">
        <f>AT35</f>
        <v>0</v>
      </c>
      <c r="AT178" s="1576"/>
      <c r="AU178" s="1577"/>
      <c r="AV178" s="1584">
        <f>AW35</f>
        <v>0</v>
      </c>
      <c r="AW178" s="1576"/>
      <c r="AX178" s="1587"/>
      <c r="AY178" s="101"/>
      <c r="AZ178" s="1559"/>
      <c r="BA178" s="1559"/>
      <c r="BB178" s="2125"/>
      <c r="BC178" s="1674"/>
      <c r="BD178" s="1675"/>
      <c r="BH178" s="2126" t="s">
        <v>480</v>
      </c>
      <c r="BI178" s="2127"/>
      <c r="BJ178" s="2128"/>
      <c r="BK178" s="2135" t="s">
        <v>481</v>
      </c>
      <c r="BL178" s="2127"/>
      <c r="BM178" s="2136"/>
      <c r="BN178"/>
      <c r="CE178" s="1491" t="s">
        <v>482</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09"/>
      <c r="BC180" s="1678"/>
      <c r="BD180" s="1679"/>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399999999999999" customHeight="1" thickTop="1">
      <c r="F183" s="205" t="s">
        <v>756</v>
      </c>
      <c r="U183" s="1492" t="s">
        <v>757</v>
      </c>
      <c r="V183" s="1492"/>
      <c r="W183" s="1492"/>
      <c r="X183" s="1492"/>
      <c r="Y183" s="1492"/>
      <c r="Z183" s="1492"/>
      <c r="AA183" s="1492"/>
      <c r="AB183" s="1492"/>
      <c r="AC183" s="1492"/>
      <c r="AD183" s="1492"/>
      <c r="AE183" s="1492"/>
      <c r="AF183" s="1492"/>
      <c r="AG183" s="1492"/>
      <c r="AH183" s="1492"/>
      <c r="AJ183" s="205" t="s">
        <v>758</v>
      </c>
      <c r="BQ183" s="2162" t="s">
        <v>483</v>
      </c>
      <c r="BR183" s="2163"/>
      <c r="BS183" s="2164"/>
      <c r="BT183" s="2171" t="s">
        <v>484</v>
      </c>
      <c r="BU183" s="2172"/>
      <c r="BV183" s="2172"/>
      <c r="BW183" s="2172"/>
      <c r="BX183" s="2173"/>
      <c r="BY183" s="206"/>
      <c r="BZ183" s="2180"/>
      <c r="CA183" s="2180"/>
      <c r="CB183" s="2180"/>
      <c r="CC183" s="2142" t="s">
        <v>371</v>
      </c>
      <c r="CD183" s="2142"/>
      <c r="CE183" s="2142"/>
      <c r="CF183" s="2142" t="s">
        <v>391</v>
      </c>
      <c r="CG183" s="2142"/>
      <c r="CH183" s="2142"/>
      <c r="CI183" s="2142" t="s">
        <v>373</v>
      </c>
      <c r="CJ183" s="2142"/>
      <c r="CK183" s="2142"/>
      <c r="CL183" s="2142" t="s">
        <v>374</v>
      </c>
      <c r="CM183" s="2142"/>
      <c r="CN183" s="2142"/>
      <c r="CO183" s="2142" t="s">
        <v>371</v>
      </c>
      <c r="CP183" s="2142"/>
      <c r="CQ183" s="2142"/>
      <c r="CR183" s="2142" t="s">
        <v>372</v>
      </c>
      <c r="CS183" s="2142"/>
      <c r="CT183" s="2142"/>
      <c r="CU183" s="2142" t="s">
        <v>373</v>
      </c>
      <c r="CV183" s="2142"/>
      <c r="CW183" s="2142"/>
      <c r="CX183" s="2142" t="s">
        <v>374</v>
      </c>
      <c r="CY183" s="2142"/>
      <c r="CZ183" s="2142"/>
      <c r="DA183" s="2142" t="s">
        <v>371</v>
      </c>
      <c r="DB183" s="2142"/>
      <c r="DC183" s="2142"/>
      <c r="DD183" s="2142" t="s">
        <v>393</v>
      </c>
      <c r="DE183" s="2142"/>
      <c r="DF183" s="2142"/>
      <c r="DG183" s="111"/>
      <c r="DH183" s="112"/>
      <c r="DK183" s="78"/>
    </row>
    <row r="184" spans="2:115" ht="8.25" customHeight="1">
      <c r="F184" s="1633" t="s">
        <v>364</v>
      </c>
      <c r="G184" s="1611"/>
      <c r="H184" s="1612"/>
      <c r="I184" s="2150" t="s">
        <v>365</v>
      </c>
      <c r="J184" s="2151"/>
      <c r="K184" s="2152"/>
      <c r="L184" s="1561"/>
      <c r="M184" s="1562"/>
      <c r="N184" s="2141"/>
      <c r="O184" s="1610" t="s">
        <v>476</v>
      </c>
      <c r="P184" s="1611"/>
      <c r="Q184" s="1612"/>
      <c r="R184" s="1558"/>
      <c r="S184" s="1559"/>
      <c r="U184" s="1633" t="s">
        <v>364</v>
      </c>
      <c r="V184" s="1611"/>
      <c r="W184" s="1612"/>
      <c r="AA184" s="1561"/>
      <c r="AB184" s="1562"/>
      <c r="AC184" s="2141"/>
      <c r="AD184" s="1610" t="s">
        <v>476</v>
      </c>
      <c r="AE184" s="1611"/>
      <c r="AF184" s="1612"/>
      <c r="AG184" s="1558"/>
      <c r="AH184" s="1559"/>
      <c r="AJ184" s="1633" t="s">
        <v>364</v>
      </c>
      <c r="AK184" s="1611"/>
      <c r="AL184" s="1612"/>
      <c r="AM184" s="2105" t="s">
        <v>365</v>
      </c>
      <c r="AN184" s="1453"/>
      <c r="AO184" s="2106"/>
      <c r="AP184" s="1561"/>
      <c r="AQ184" s="1562"/>
      <c r="AR184" s="2141"/>
      <c r="AS184" s="1610" t="s">
        <v>39</v>
      </c>
      <c r="AT184" s="1611"/>
      <c r="AU184" s="1612"/>
      <c r="AV184" s="2105" t="s">
        <v>365</v>
      </c>
      <c r="AW184" s="1453"/>
      <c r="AX184" s="2106"/>
      <c r="AY184" s="1561"/>
      <c r="AZ184" s="1562"/>
      <c r="BA184" s="2141"/>
      <c r="BB184" s="1610" t="s">
        <v>40</v>
      </c>
      <c r="BC184" s="1611"/>
      <c r="BD184" s="1612"/>
      <c r="BE184" s="2105" t="s">
        <v>365</v>
      </c>
      <c r="BF184" s="1453"/>
      <c r="BG184" s="2106"/>
      <c r="BH184" s="1561"/>
      <c r="BI184" s="1562"/>
      <c r="BJ184" s="2141"/>
      <c r="BK184" s="1610" t="s">
        <v>366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4">
        <v>9</v>
      </c>
      <c r="G185" s="1755"/>
      <c r="H185" s="1755"/>
      <c r="I185" s="2150"/>
      <c r="J185" s="2151"/>
      <c r="K185" s="2152"/>
      <c r="L185" s="1754">
        <f>F194</f>
        <v>0</v>
      </c>
      <c r="M185" s="1755"/>
      <c r="N185" s="1756"/>
      <c r="O185" s="2109">
        <f>I194</f>
        <v>5</v>
      </c>
      <c r="P185" s="1678"/>
      <c r="Q185" s="1679"/>
      <c r="R185" s="1558"/>
      <c r="S185" s="1559"/>
      <c r="U185" s="1754">
        <v>9</v>
      </c>
      <c r="V185" s="1755"/>
      <c r="W185" s="1755"/>
      <c r="X185" s="2150" t="s">
        <v>365</v>
      </c>
      <c r="Y185" s="2151"/>
      <c r="Z185" s="2151"/>
      <c r="AA185" s="1754">
        <f>F194</f>
        <v>0</v>
      </c>
      <c r="AB185" s="1755"/>
      <c r="AC185" s="1756"/>
      <c r="AD185" s="2109">
        <f>I194</f>
        <v>5</v>
      </c>
      <c r="AE185" s="1678"/>
      <c r="AF185" s="1679"/>
      <c r="AG185" s="1558"/>
      <c r="AH185" s="1559"/>
      <c r="AJ185" s="1754"/>
      <c r="AK185" s="1755"/>
      <c r="AL185" s="1755"/>
      <c r="AM185" s="2105"/>
      <c r="AN185" s="1453"/>
      <c r="AO185" s="2106"/>
      <c r="AP185" s="1754"/>
      <c r="AQ185" s="1755"/>
      <c r="AR185" s="1756"/>
      <c r="AS185" s="2109"/>
      <c r="AT185" s="1678"/>
      <c r="AU185" s="1679"/>
      <c r="AV185" s="2105"/>
      <c r="AW185" s="1453"/>
      <c r="AX185" s="2106"/>
      <c r="AY185" s="1754"/>
      <c r="AZ185" s="1755"/>
      <c r="BA185" s="1756"/>
      <c r="BB185" s="2109"/>
      <c r="BC185" s="1678"/>
      <c r="BD185" s="1679"/>
      <c r="BE185" s="2105"/>
      <c r="BF185" s="1453"/>
      <c r="BG185" s="2106"/>
      <c r="BH185" s="1754"/>
      <c r="BI185" s="1755"/>
      <c r="BJ185" s="1756"/>
      <c r="BK185" s="1677"/>
      <c r="BL185" s="1823"/>
      <c r="BM185" s="1824"/>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5" t="s">
        <v>395</v>
      </c>
      <c r="CF186" s="1705"/>
      <c r="CG186" s="137"/>
      <c r="CH186" s="137"/>
      <c r="CI186" s="137"/>
      <c r="CJ186" s="137"/>
      <c r="CK186" s="137"/>
      <c r="CL186" s="137"/>
      <c r="CM186" s="137"/>
      <c r="CN186" s="1705" t="s">
        <v>395</v>
      </c>
      <c r="CO186" s="1705"/>
      <c r="CP186" s="137"/>
      <c r="CQ186" s="137"/>
      <c r="CR186" s="137"/>
      <c r="CS186" s="137"/>
      <c r="CT186" s="137"/>
      <c r="CU186" s="137"/>
      <c r="CV186" s="137"/>
      <c r="CW186" s="1705" t="s">
        <v>395</v>
      </c>
      <c r="CX186" s="1705"/>
      <c r="CY186" s="137"/>
      <c r="CZ186" s="137"/>
      <c r="DA186" s="137"/>
      <c r="DB186" s="137"/>
      <c r="DC186" s="137"/>
      <c r="DD186" s="137"/>
      <c r="DE186" s="137"/>
      <c r="DF186" s="137"/>
      <c r="DG186" s="137"/>
      <c r="DH186" s="209"/>
      <c r="DK186" s="78"/>
    </row>
    <row r="187" spans="2:115" ht="4.9000000000000004" customHeight="1">
      <c r="J187" s="128"/>
      <c r="K187" s="128"/>
      <c r="L187" s="128"/>
      <c r="X187" s="2157" t="s">
        <v>485</v>
      </c>
      <c r="Y187" s="2157"/>
      <c r="Z187" s="2157"/>
      <c r="AA187" s="2157"/>
      <c r="AB187" s="2157"/>
      <c r="AC187" s="2157"/>
      <c r="AD187" s="205"/>
      <c r="AF187" s="2159" t="s">
        <v>486</v>
      </c>
      <c r="AG187" s="1559" t="s">
        <v>487</v>
      </c>
      <c r="AH187" s="1559"/>
      <c r="AI187" s="1559"/>
      <c r="AL187" s="2159" t="s">
        <v>486</v>
      </c>
      <c r="AM187" s="1559" t="s">
        <v>488</v>
      </c>
      <c r="AN187" s="1559"/>
      <c r="AO187" s="1559"/>
      <c r="AR187" s="2159" t="s">
        <v>486</v>
      </c>
      <c r="AS187" s="1559" t="s">
        <v>489</v>
      </c>
      <c r="AT187" s="1559"/>
      <c r="AU187" s="1559"/>
      <c r="AX187" s="2159" t="s">
        <v>486</v>
      </c>
      <c r="AY187" s="2190" t="s">
        <v>490</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491</v>
      </c>
      <c r="BH188" s="2192"/>
      <c r="BI188" s="2192"/>
      <c r="BJ188" s="2192"/>
      <c r="BK188" s="2192"/>
      <c r="BL188" s="2192"/>
      <c r="BM188" s="2192"/>
      <c r="BN188" s="2192"/>
      <c r="BO188" s="2192"/>
      <c r="BP188" s="2193"/>
      <c r="BQ188" s="2165"/>
      <c r="BR188" s="2166"/>
      <c r="BS188" s="2167"/>
      <c r="BT188" s="2174" t="s">
        <v>492</v>
      </c>
      <c r="BU188" s="2175"/>
      <c r="BV188" s="2175"/>
      <c r="BW188" s="2175"/>
      <c r="BX188" s="2176"/>
      <c r="BY188" s="142"/>
      <c r="BZ188" s="2159"/>
      <c r="CA188" s="2159"/>
      <c r="CB188" s="2159"/>
      <c r="CC188" s="2159" t="s">
        <v>371</v>
      </c>
      <c r="CD188" s="2159"/>
      <c r="CE188" s="2159"/>
      <c r="CF188" s="2159" t="s">
        <v>391</v>
      </c>
      <c r="CG188" s="2159"/>
      <c r="CH188" s="2159"/>
      <c r="CI188" s="2159" t="s">
        <v>373</v>
      </c>
      <c r="CJ188" s="2159"/>
      <c r="CK188" s="2159"/>
      <c r="CL188" s="2159" t="s">
        <v>374</v>
      </c>
      <c r="CM188" s="2159"/>
      <c r="CN188" s="2159"/>
      <c r="CO188" s="2159" t="s">
        <v>371</v>
      </c>
      <c r="CP188" s="2159"/>
      <c r="CQ188" s="2159"/>
      <c r="CR188" s="2159" t="s">
        <v>372</v>
      </c>
      <c r="CS188" s="2159"/>
      <c r="CT188" s="2159"/>
      <c r="CU188" s="2159" t="s">
        <v>373</v>
      </c>
      <c r="CV188" s="2159"/>
      <c r="CW188" s="2159"/>
      <c r="CX188" s="2159" t="s">
        <v>374</v>
      </c>
      <c r="CY188" s="2159"/>
      <c r="CZ188" s="2159"/>
      <c r="DA188" s="2159" t="s">
        <v>371</v>
      </c>
      <c r="DB188" s="2159"/>
      <c r="DC188" s="2159"/>
      <c r="DD188" s="2159" t="s">
        <v>393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393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493</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5"/>
      <c r="CF191" s="1705"/>
      <c r="CG191" s="137"/>
      <c r="CH191" s="137"/>
      <c r="CI191" s="137"/>
      <c r="CJ191" s="137"/>
      <c r="CK191" s="137"/>
      <c r="CL191" s="137"/>
      <c r="CM191" s="137"/>
      <c r="CN191" s="1705"/>
      <c r="CO191" s="1705"/>
      <c r="CP191" s="137"/>
      <c r="CQ191" s="137"/>
      <c r="CR191" s="137"/>
      <c r="CS191" s="137"/>
      <c r="CT191" s="137"/>
      <c r="CU191" s="137"/>
      <c r="CV191" s="137"/>
      <c r="CW191" s="1705"/>
      <c r="CX191" s="1705"/>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494</v>
      </c>
      <c r="BR192" s="1818"/>
      <c r="BS192" s="1818"/>
      <c r="BT192" s="1818"/>
      <c r="BU192" s="1818"/>
      <c r="BV192" s="1818"/>
      <c r="BW192" s="1818"/>
      <c r="BX192" s="1819"/>
      <c r="BY192" s="160"/>
      <c r="BZ192" s="2208"/>
      <c r="CA192" s="2208"/>
      <c r="CB192" s="2208"/>
      <c r="CC192" s="2208" t="s">
        <v>371</v>
      </c>
      <c r="CD192" s="2208"/>
      <c r="CE192" s="2208"/>
      <c r="CF192" s="2208" t="s">
        <v>391</v>
      </c>
      <c r="CG192" s="2208"/>
      <c r="CH192" s="2208"/>
      <c r="CI192" s="2208" t="s">
        <v>373</v>
      </c>
      <c r="CJ192" s="2208"/>
      <c r="CK192" s="2208"/>
      <c r="CL192" s="2208" t="s">
        <v>374</v>
      </c>
      <c r="CM192" s="2208"/>
      <c r="CN192" s="2208"/>
      <c r="CO192" s="2208" t="s">
        <v>371</v>
      </c>
      <c r="CP192" s="2208"/>
      <c r="CQ192" s="2208"/>
      <c r="CR192" s="2208" t="s">
        <v>372</v>
      </c>
      <c r="CS192" s="2208"/>
      <c r="CT192" s="2208"/>
      <c r="CU192" s="2208" t="s">
        <v>373</v>
      </c>
      <c r="CV192" s="2208"/>
      <c r="CW192" s="2208"/>
      <c r="CX192" s="2208" t="s">
        <v>374</v>
      </c>
      <c r="CY192" s="2208"/>
      <c r="CZ192" s="2208"/>
      <c r="DA192" s="2208" t="s">
        <v>371</v>
      </c>
      <c r="DB192" s="2208"/>
      <c r="DC192" s="2208"/>
      <c r="DD192" s="2208" t="s">
        <v>393</v>
      </c>
      <c r="DE192" s="2208"/>
      <c r="DF192" s="2208"/>
      <c r="DG192" s="125"/>
      <c r="DH192" s="212"/>
      <c r="DK192" s="78"/>
    </row>
    <row r="193" spans="2:115" ht="4.9000000000000004" customHeight="1">
      <c r="B193" s="142"/>
      <c r="W193" s="274"/>
      <c r="X193" s="275"/>
      <c r="Y193" s="275"/>
      <c r="Z193" s="275"/>
      <c r="AA193" s="275"/>
      <c r="AB193" s="275"/>
      <c r="AC193" s="275"/>
      <c r="AD193" s="275"/>
      <c r="AE193" s="275"/>
      <c r="AF193" s="275"/>
      <c r="AG193" s="275"/>
      <c r="AH193" s="275"/>
      <c r="AI193" s="275"/>
      <c r="AJ193" s="275"/>
      <c r="AK193" s="275"/>
      <c r="AL193" s="275"/>
      <c r="AM193" s="275"/>
      <c r="AN193" s="275"/>
      <c r="AO193" s="275"/>
      <c r="AP193" s="275"/>
      <c r="AQ193" s="275"/>
      <c r="AR193" s="275"/>
      <c r="AS193" s="275"/>
      <c r="AT193" s="275"/>
      <c r="AU193" s="275"/>
      <c r="AV193" s="275"/>
      <c r="AW193" s="275"/>
      <c r="AX193" s="275"/>
      <c r="AY193" s="275"/>
      <c r="AZ193" s="275"/>
      <c r="BA193" s="275"/>
      <c r="BB193" s="275"/>
      <c r="BC193" s="275"/>
      <c r="BD193" s="275"/>
      <c r="BE193" s="275"/>
      <c r="BF193" s="275"/>
      <c r="BG193" s="275"/>
      <c r="BH193" s="275"/>
      <c r="BI193" s="275"/>
      <c r="BJ193" s="275"/>
      <c r="BK193" s="275"/>
      <c r="BL193" s="275"/>
      <c r="BM193" s="275"/>
      <c r="BN193" s="275"/>
      <c r="BO193" s="275"/>
      <c r="BP193" s="276"/>
      <c r="BQ193" s="2203"/>
      <c r="BR193" s="1429"/>
      <c r="BS193" s="1429"/>
      <c r="BT193" s="1429"/>
      <c r="BU193" s="1429"/>
      <c r="BV193" s="1429"/>
      <c r="BW193" s="1429"/>
      <c r="BX193" s="1821"/>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83">
        <f>IF(AV81&lt;10,"",MOD(INT(AV81/10),10))</f>
        <v>0</v>
      </c>
      <c r="G194" s="2084"/>
      <c r="H194" s="2085"/>
      <c r="I194" s="2099">
        <f>IF(I198=9,0,I198+1)</f>
        <v>5</v>
      </c>
      <c r="J194" s="2188"/>
      <c r="K194" s="2189"/>
      <c r="L194" s="1558" t="s">
        <v>495</v>
      </c>
      <c r="M194" s="2159"/>
      <c r="N194" s="2213"/>
      <c r="O194" s="2083">
        <v>1</v>
      </c>
      <c r="P194" s="2084"/>
      <c r="Q194" s="2087"/>
      <c r="R194" s="2214" t="s">
        <v>496</v>
      </c>
      <c r="S194" s="2159"/>
      <c r="W194" s="2215" t="s">
        <v>497</v>
      </c>
      <c r="X194" s="2209"/>
      <c r="Y194" s="2209"/>
      <c r="Z194" s="2209"/>
      <c r="AA194" s="2209"/>
      <c r="AB194" s="2209" t="s">
        <v>498</v>
      </c>
      <c r="AC194" s="2209"/>
      <c r="AD194" s="2210">
        <f>'報告書（事業主控）'!AJ30</f>
        <v>0</v>
      </c>
      <c r="AE194" s="2210"/>
      <c r="AF194" s="2210"/>
      <c r="AG194" s="2210"/>
      <c r="AH194" s="2211" t="s">
        <v>361</v>
      </c>
      <c r="AI194" s="2211"/>
      <c r="AJ194" s="2212">
        <f>'報告書（事業主控）'!AO30</f>
        <v>0</v>
      </c>
      <c r="AK194" s="2212"/>
      <c r="AL194" s="2212"/>
      <c r="AM194" s="2212"/>
      <c r="AN194" s="2212"/>
      <c r="AO194" s="277"/>
      <c r="AP194" s="277"/>
      <c r="AQ194" s="277"/>
      <c r="AR194" s="277"/>
      <c r="AS194" s="277"/>
      <c r="AT194" s="277"/>
      <c r="AU194" s="277"/>
      <c r="AV194" s="277"/>
      <c r="AW194" s="277"/>
      <c r="AX194" s="277"/>
      <c r="AY194" s="277"/>
      <c r="AZ194" s="277"/>
      <c r="BA194" s="277"/>
      <c r="BB194" s="277"/>
      <c r="BC194" s="277"/>
      <c r="BD194" s="277"/>
      <c r="BE194" s="277"/>
      <c r="BF194" s="277"/>
      <c r="BG194" s="277"/>
      <c r="BH194" s="277"/>
      <c r="BI194" s="277"/>
      <c r="BJ194" s="277"/>
      <c r="BK194" s="277"/>
      <c r="BL194" s="277"/>
      <c r="BM194" s="277"/>
      <c r="BN194" s="277"/>
      <c r="BO194" s="277"/>
      <c r="BP194" s="278"/>
      <c r="BQ194" s="2204"/>
      <c r="BR194" s="1429"/>
      <c r="BS194" s="1429"/>
      <c r="BT194" s="1429"/>
      <c r="BU194" s="1429"/>
      <c r="BV194" s="1429"/>
      <c r="BW194" s="1429"/>
      <c r="BX194" s="1821"/>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4" t="s">
        <v>499</v>
      </c>
      <c r="O195" s="2124"/>
      <c r="P195" s="2124"/>
      <c r="Q195" s="2124"/>
      <c r="R195" s="2124"/>
      <c r="W195" s="279"/>
      <c r="X195" s="277"/>
      <c r="Y195" s="277"/>
      <c r="Z195" s="277"/>
      <c r="AA195" s="277"/>
      <c r="AB195" s="277"/>
      <c r="AC195" s="277"/>
      <c r="AD195" s="277"/>
      <c r="AE195" s="277"/>
      <c r="AF195" s="277"/>
      <c r="AG195" s="277"/>
      <c r="AH195" s="277"/>
      <c r="AI195" s="277"/>
      <c r="AJ195" s="277"/>
      <c r="AK195" s="277"/>
      <c r="AL195" s="277"/>
      <c r="AM195" s="277"/>
      <c r="AN195" s="277"/>
      <c r="AO195" s="277"/>
      <c r="AP195" s="277"/>
      <c r="AQ195" s="277"/>
      <c r="AR195" s="277"/>
      <c r="AS195" s="277"/>
      <c r="AT195" s="277"/>
      <c r="AU195" s="277"/>
      <c r="AV195" s="277"/>
      <c r="AW195" s="277"/>
      <c r="AX195" s="277"/>
      <c r="AY195" s="277"/>
      <c r="AZ195" s="277"/>
      <c r="BA195" s="277"/>
      <c r="BB195" s="277"/>
      <c r="BC195" s="277"/>
      <c r="BD195" s="277"/>
      <c r="BE195" s="277"/>
      <c r="BF195" s="277"/>
      <c r="BG195" s="277"/>
      <c r="BH195" s="277"/>
      <c r="BI195" s="277"/>
      <c r="BJ195" s="277"/>
      <c r="BK195" s="277"/>
      <c r="BL195" s="277"/>
      <c r="BM195" s="277"/>
      <c r="BN195" s="277"/>
      <c r="BO195" s="277"/>
      <c r="BP195" s="277"/>
      <c r="BQ195" s="2205"/>
      <c r="BR195" s="2206"/>
      <c r="BS195" s="2206"/>
      <c r="BT195" s="2206"/>
      <c r="BU195" s="2206"/>
      <c r="BV195" s="2206"/>
      <c r="BW195" s="2206"/>
      <c r="BX195" s="2207"/>
      <c r="BY195" s="213"/>
      <c r="BZ195" s="153"/>
      <c r="CA195" s="153"/>
      <c r="CB195" s="153"/>
      <c r="CC195" s="153"/>
      <c r="CD195" s="153"/>
      <c r="CE195" s="1729"/>
      <c r="CF195" s="1729"/>
      <c r="CG195" s="115"/>
      <c r="CH195" s="115"/>
      <c r="CI195" s="115"/>
      <c r="CJ195" s="115"/>
      <c r="CK195" s="115"/>
      <c r="CL195" s="115"/>
      <c r="CM195" s="115"/>
      <c r="CN195" s="1729"/>
      <c r="CO195" s="1729"/>
      <c r="CP195" s="115"/>
      <c r="CQ195" s="115"/>
      <c r="CR195" s="115"/>
      <c r="CS195" s="115"/>
      <c r="CT195" s="115"/>
      <c r="CU195" s="115"/>
      <c r="CV195" s="115"/>
      <c r="CW195" s="1729"/>
      <c r="CX195" s="1729"/>
      <c r="CY195" s="115"/>
      <c r="CZ195" s="115"/>
      <c r="DA195" s="115"/>
      <c r="DB195" s="115"/>
      <c r="DC195" s="115"/>
      <c r="DD195" s="115"/>
      <c r="DE195" s="115"/>
      <c r="DF195" s="115"/>
      <c r="DG195" s="115"/>
      <c r="DH195" s="117"/>
      <c r="DK195" s="78"/>
    </row>
    <row r="196" spans="2:115" ht="4.9000000000000004" customHeight="1" thickTop="1">
      <c r="B196" s="142"/>
      <c r="N196" s="2124"/>
      <c r="O196" s="2124"/>
      <c r="P196" s="2124"/>
      <c r="Q196" s="2124"/>
      <c r="R196" s="2124"/>
      <c r="W196" s="279"/>
      <c r="X196" s="277"/>
      <c r="Y196" s="277"/>
      <c r="Z196" s="277"/>
      <c r="AA196" s="277"/>
      <c r="AB196" s="277"/>
      <c r="AC196" s="277"/>
      <c r="AD196" s="277"/>
      <c r="AE196" s="277"/>
      <c r="AF196" s="277"/>
      <c r="AG196" s="277"/>
      <c r="AH196" s="277"/>
      <c r="AI196" s="277"/>
      <c r="AJ196" s="277"/>
      <c r="AK196" s="277"/>
      <c r="AL196" s="277"/>
      <c r="AM196" s="277"/>
      <c r="AN196" s="277"/>
      <c r="AO196" s="277"/>
      <c r="AP196" s="277"/>
      <c r="AQ196" s="277"/>
      <c r="AR196" s="277"/>
      <c r="AS196" s="277"/>
      <c r="AT196" s="277"/>
      <c r="AU196" s="277"/>
      <c r="AV196" s="277"/>
      <c r="AW196" s="277"/>
      <c r="AX196" s="277"/>
      <c r="AY196" s="277"/>
      <c r="AZ196" s="277"/>
      <c r="BA196" s="277"/>
      <c r="BB196" s="277"/>
      <c r="BC196" s="277"/>
      <c r="BD196" s="277"/>
      <c r="BE196" s="277"/>
      <c r="BF196" s="277"/>
      <c r="BG196" s="277"/>
      <c r="BH196" s="277"/>
      <c r="BI196" s="277"/>
      <c r="BJ196" s="277"/>
      <c r="BK196" s="277"/>
      <c r="BL196" s="277"/>
      <c r="BM196" s="277"/>
      <c r="BN196" s="277"/>
      <c r="BO196" s="277"/>
      <c r="BP196" s="277"/>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7" t="s">
        <v>500</v>
      </c>
      <c r="CR196" s="2238"/>
      <c r="CS196" s="2238"/>
      <c r="CT196" s="2238"/>
      <c r="CU196" s="2238"/>
      <c r="CV196" s="2238"/>
      <c r="CW196" s="2238"/>
      <c r="CX196" s="2238"/>
      <c r="CY196" s="2238"/>
      <c r="CZ196" s="2238"/>
      <c r="DA196" s="2238"/>
      <c r="DB196" s="2238"/>
      <c r="DC196" s="2238"/>
      <c r="DD196" s="2238"/>
      <c r="DE196" s="2238"/>
      <c r="DF196" s="2238"/>
      <c r="DG196" s="2238"/>
      <c r="DH196" s="2239"/>
      <c r="DK196" s="78"/>
    </row>
    <row r="197" spans="2:115" ht="19.5" customHeight="1">
      <c r="B197" s="142" t="str">
        <f>" 2．"&amp;AR54</f>
        <v xml:space="preserve"> 2．令和</v>
      </c>
      <c r="W197" s="279"/>
      <c r="X197" s="277"/>
      <c r="Y197" s="277"/>
      <c r="Z197" s="277"/>
      <c r="AA197" s="277"/>
      <c r="AB197" s="277"/>
      <c r="AC197" s="277"/>
      <c r="AD197" s="2227">
        <f>'報告書（事業主控）'!AC32</f>
        <v>0</v>
      </c>
      <c r="AE197" s="2227"/>
      <c r="AF197" s="2227"/>
      <c r="AG197" s="2227"/>
      <c r="AH197" s="2227"/>
      <c r="AI197" s="2227"/>
      <c r="AJ197" s="2227"/>
      <c r="AK197" s="2227"/>
      <c r="AL197" s="2227"/>
      <c r="AM197" s="2227"/>
      <c r="AN197" s="2227"/>
      <c r="AO197" s="2227"/>
      <c r="AP197" s="2227"/>
      <c r="AQ197" s="2227"/>
      <c r="AR197" s="2227"/>
      <c r="AS197" s="2227"/>
      <c r="AT197" s="2227"/>
      <c r="AU197" s="2227"/>
      <c r="AV197" s="2227"/>
      <c r="AW197" s="2227"/>
      <c r="AX197" s="2227"/>
      <c r="AY197" s="2227"/>
      <c r="AZ197" s="2227"/>
      <c r="BA197" s="2227"/>
      <c r="BB197" s="2227"/>
      <c r="BC197" s="2227"/>
      <c r="BD197" s="2227"/>
      <c r="BE197" s="2227"/>
      <c r="BF197" s="2227"/>
      <c r="BG197" s="2227"/>
      <c r="BH197" s="2227"/>
      <c r="BI197" s="2227"/>
      <c r="BJ197" s="2227"/>
      <c r="BK197" s="2227"/>
      <c r="BL197" s="2227"/>
      <c r="BM197" s="277"/>
      <c r="BN197" s="277"/>
      <c r="BO197" s="277"/>
      <c r="BP197" s="277"/>
      <c r="BQ197" s="171"/>
      <c r="BR197" s="2235" t="s">
        <v>501</v>
      </c>
      <c r="BS197" s="2235"/>
      <c r="BT197" s="2235"/>
      <c r="BU197" s="2235"/>
      <c r="BV197" s="2235"/>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0"/>
      <c r="CR197" s="2241"/>
      <c r="CS197" s="2241"/>
      <c r="CT197" s="2241"/>
      <c r="CU197" s="2241"/>
      <c r="CV197" s="2241"/>
      <c r="CW197" s="2241"/>
      <c r="CX197" s="2241"/>
      <c r="CY197" s="2241"/>
      <c r="CZ197" s="2241"/>
      <c r="DA197" s="2241"/>
      <c r="DB197" s="2241"/>
      <c r="DC197" s="2241"/>
      <c r="DD197" s="2241"/>
      <c r="DE197" s="2241"/>
      <c r="DF197" s="2241"/>
      <c r="DG197" s="2241"/>
      <c r="DH197" s="2242"/>
    </row>
    <row r="198" spans="2:115" ht="23.25" customHeight="1">
      <c r="B198" s="142"/>
      <c r="F198" s="2083">
        <f>IF(AV54&lt;10,"",MOD(INT(AV54/10),10))</f>
        <v>0</v>
      </c>
      <c r="G198" s="2084"/>
      <c r="H198" s="2085"/>
      <c r="I198" s="2099">
        <f>MOD(AV54,10)</f>
        <v>4</v>
      </c>
      <c r="J198" s="2188"/>
      <c r="K198" s="2189"/>
      <c r="L198" s="1558" t="s">
        <v>502</v>
      </c>
      <c r="M198" s="2159"/>
      <c r="N198" s="2159"/>
      <c r="W198" s="279"/>
      <c r="X198" s="277"/>
      <c r="Y198" s="277"/>
      <c r="Z198" s="277"/>
      <c r="AA198" s="277"/>
      <c r="AB198" s="277"/>
      <c r="AC198" s="277"/>
      <c r="AD198" s="277"/>
      <c r="AE198" s="277"/>
      <c r="AF198" s="277"/>
      <c r="AG198" s="277"/>
      <c r="AH198" s="277"/>
      <c r="AI198" s="277"/>
      <c r="AJ198" s="277"/>
      <c r="AK198" s="277"/>
      <c r="AL198" s="277"/>
      <c r="AM198" s="277"/>
      <c r="AN198" s="277"/>
      <c r="AO198" s="277"/>
      <c r="AP198" s="277"/>
      <c r="AQ198" s="277"/>
      <c r="AR198" s="277"/>
      <c r="AS198" s="277"/>
      <c r="AT198" s="277"/>
      <c r="AU198" s="277"/>
      <c r="AV198" s="277"/>
      <c r="AW198" s="277"/>
      <c r="AX198" s="277"/>
      <c r="AY198" s="277"/>
      <c r="AZ198" s="277"/>
      <c r="BA198" s="277"/>
      <c r="BB198" s="277"/>
      <c r="BC198" s="277"/>
      <c r="BD198" s="277"/>
      <c r="BE198" s="277"/>
      <c r="BF198" s="277"/>
      <c r="BG198" s="277"/>
      <c r="BH198" s="277"/>
      <c r="BI198" s="277"/>
      <c r="BJ198" s="277"/>
      <c r="BK198" s="277"/>
      <c r="BL198" s="277"/>
      <c r="BM198" s="277"/>
      <c r="BN198" s="277"/>
      <c r="BO198" s="277"/>
      <c r="BP198" s="277"/>
      <c r="BQ198" s="171"/>
      <c r="BR198" s="1104" t="s">
        <v>498</v>
      </c>
      <c r="BS198" s="1104"/>
      <c r="BT198" s="168" t="s">
        <v>503</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6" t="s">
        <v>931</v>
      </c>
      <c r="CR198" s="2236"/>
      <c r="CS198" s="2236"/>
      <c r="CT198" s="2236"/>
      <c r="CU198" s="2236"/>
      <c r="CV198" s="2236"/>
      <c r="CW198" s="2236"/>
      <c r="CX198" s="2236"/>
      <c r="CY198" s="2236"/>
      <c r="CZ198" s="2236"/>
      <c r="DA198" s="2236"/>
      <c r="DB198" s="2236"/>
      <c r="DC198" s="2236"/>
      <c r="DD198" s="2236"/>
      <c r="DE198" s="2236"/>
      <c r="DF198" s="2236"/>
      <c r="DG198" s="2236"/>
      <c r="DH198" s="2236"/>
    </row>
    <row r="199" spans="2:115" ht="23.25" customHeight="1">
      <c r="B199" s="142"/>
      <c r="W199" s="2225" t="s">
        <v>504</v>
      </c>
      <c r="X199" s="2226"/>
      <c r="Y199" s="2226"/>
      <c r="Z199" s="2226"/>
      <c r="AA199" s="2226"/>
      <c r="AB199" s="277"/>
      <c r="AC199" s="277"/>
      <c r="AD199" s="277"/>
      <c r="AE199" s="277"/>
      <c r="AF199" s="277"/>
      <c r="AG199" s="277"/>
      <c r="AH199" s="277"/>
      <c r="AI199" s="277"/>
      <c r="AJ199" s="277"/>
      <c r="AK199" s="277"/>
      <c r="AL199" s="277"/>
      <c r="AM199" s="277"/>
      <c r="AN199" s="277"/>
      <c r="AO199" s="277"/>
      <c r="AP199" s="277"/>
      <c r="AQ199" s="277"/>
      <c r="AR199" s="277"/>
      <c r="AS199" s="277"/>
      <c r="AT199" s="277"/>
      <c r="AU199" s="277"/>
      <c r="AV199" s="277"/>
      <c r="AW199" s="277"/>
      <c r="AX199" s="277"/>
      <c r="AY199" s="277"/>
      <c r="AZ199" s="277"/>
      <c r="BA199" s="277"/>
      <c r="BB199" s="277"/>
      <c r="BC199" s="277"/>
      <c r="BD199" s="277"/>
      <c r="BE199" s="277"/>
      <c r="BF199" s="277"/>
      <c r="BG199" s="277"/>
      <c r="BH199" s="277"/>
      <c r="BI199" s="277"/>
      <c r="BJ199" s="277"/>
      <c r="BK199" s="277"/>
      <c r="BL199" s="277"/>
      <c r="BM199" s="277"/>
      <c r="BN199" s="277"/>
      <c r="BO199" s="277"/>
      <c r="BP199" s="277"/>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9"/>
      <c r="X200" s="277"/>
      <c r="Y200" s="277"/>
      <c r="Z200" s="277"/>
      <c r="AA200" s="277"/>
      <c r="AB200" s="277"/>
      <c r="AC200" s="277"/>
      <c r="AD200" s="2227" t="s">
        <v>458</v>
      </c>
      <c r="AE200" s="2227"/>
      <c r="AF200" s="2227"/>
      <c r="AG200" s="2227"/>
      <c r="AH200" s="2227"/>
      <c r="AI200" s="2227"/>
      <c r="AJ200" s="2227"/>
      <c r="AK200" s="2227"/>
      <c r="AL200" s="2227"/>
      <c r="AM200" s="2227"/>
      <c r="AN200" s="2227"/>
      <c r="AO200" s="2227"/>
      <c r="AP200" s="2227"/>
      <c r="AQ200" s="2227"/>
      <c r="AR200" s="2227"/>
      <c r="AS200" s="2227"/>
      <c r="AT200" s="2227"/>
      <c r="AU200" s="2227"/>
      <c r="AV200" s="2227"/>
      <c r="AW200" s="2227"/>
      <c r="AX200" s="2227"/>
      <c r="AY200" s="2227"/>
      <c r="AZ200" s="2227"/>
      <c r="BA200" s="2227"/>
      <c r="BB200" s="2227"/>
      <c r="BC200" s="2227"/>
      <c r="BD200" s="2227"/>
      <c r="BE200" s="2227"/>
      <c r="BF200" s="2227"/>
      <c r="BG200" s="2227"/>
      <c r="BH200" s="2227"/>
      <c r="BI200" s="2227"/>
      <c r="BJ200" s="2227"/>
      <c r="BK200" s="2227"/>
      <c r="BL200" s="2227"/>
      <c r="BM200" s="2228" t="s">
        <v>505</v>
      </c>
      <c r="BN200" s="2228"/>
      <c r="BO200" s="2228"/>
      <c r="BP200" s="277"/>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9"/>
      <c r="X201" s="277"/>
      <c r="Y201" s="277"/>
      <c r="Z201" s="277"/>
      <c r="AA201" s="277"/>
      <c r="AB201" s="277"/>
      <c r="AC201" s="277"/>
      <c r="AD201" s="277"/>
      <c r="AE201" s="277"/>
      <c r="AF201" s="277"/>
      <c r="AG201" s="277"/>
      <c r="AH201" s="277"/>
      <c r="AI201" s="277"/>
      <c r="AJ201" s="277"/>
      <c r="AK201" s="277"/>
      <c r="AL201" s="277"/>
      <c r="AM201" s="277"/>
      <c r="AN201" s="277"/>
      <c r="AO201" s="277"/>
      <c r="AP201" s="277"/>
      <c r="AQ201" s="277"/>
      <c r="AR201" s="277"/>
      <c r="AS201" s="277"/>
      <c r="AT201" s="277"/>
      <c r="AU201" s="277"/>
      <c r="AV201" s="277"/>
      <c r="AW201" s="277"/>
      <c r="AX201" s="277"/>
      <c r="AY201" s="277"/>
      <c r="AZ201" s="277"/>
      <c r="BA201" s="277"/>
      <c r="BB201" s="277"/>
      <c r="BC201" s="277"/>
      <c r="BD201" s="277"/>
      <c r="BE201" s="277"/>
      <c r="BF201" s="277"/>
      <c r="BG201" s="277"/>
      <c r="BH201" s="277"/>
      <c r="BI201" s="277"/>
      <c r="BJ201" s="277"/>
      <c r="BK201" s="277"/>
      <c r="BL201" s="277"/>
      <c r="BM201" s="2228"/>
      <c r="BN201" s="2228"/>
      <c r="BO201" s="2228"/>
      <c r="BP201" s="277"/>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9"/>
      <c r="X202" s="277"/>
      <c r="Y202" s="277"/>
      <c r="Z202" s="277"/>
      <c r="AA202" s="277"/>
      <c r="AB202" s="277"/>
      <c r="AC202" s="277"/>
      <c r="AD202" s="277"/>
      <c r="AE202" s="277"/>
      <c r="AF202" s="277"/>
      <c r="AG202" s="277"/>
      <c r="AH202" s="277"/>
      <c r="AI202" s="277"/>
      <c r="AJ202" s="277"/>
      <c r="AK202" s="277"/>
      <c r="AL202" s="277"/>
      <c r="AM202" s="277"/>
      <c r="AN202" s="277"/>
      <c r="AO202" s="277"/>
      <c r="AP202" s="277"/>
      <c r="AQ202" s="277"/>
      <c r="AR202" s="277"/>
      <c r="AS202" s="277"/>
      <c r="AT202" s="277"/>
      <c r="AU202" s="277"/>
      <c r="AV202" s="277"/>
      <c r="AW202" s="277"/>
      <c r="AX202" s="277"/>
      <c r="AY202" s="277"/>
      <c r="AZ202" s="277"/>
      <c r="BA202" s="277"/>
      <c r="BB202" s="277"/>
      <c r="BC202" s="277"/>
      <c r="BD202" s="277"/>
      <c r="BE202" s="277"/>
      <c r="BF202" s="277"/>
      <c r="BG202" s="277"/>
      <c r="BH202" s="277"/>
      <c r="BI202" s="277"/>
      <c r="BJ202" s="277"/>
      <c r="BK202" s="277"/>
      <c r="BL202" s="277"/>
      <c r="BM202" s="277"/>
      <c r="BN202" s="277"/>
      <c r="BO202" s="277"/>
      <c r="BP202" s="277"/>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506</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511</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29" t="s">
        <v>507</v>
      </c>
      <c r="BR204" s="2230"/>
      <c r="BS204" s="2230"/>
      <c r="BT204" s="2230"/>
      <c r="BU204" s="2230"/>
      <c r="BV204" s="2230"/>
      <c r="BW204" s="2230"/>
      <c r="BX204" s="2230"/>
      <c r="BY204" s="2230"/>
      <c r="BZ204" s="2230"/>
      <c r="CA204" s="2230"/>
      <c r="CB204" s="2230"/>
      <c r="CC204" s="2230"/>
      <c r="CD204" s="2230"/>
      <c r="CE204" s="2230"/>
      <c r="CF204" s="2230"/>
      <c r="CG204" s="2230"/>
      <c r="CH204" s="2230"/>
      <c r="CI204" s="2230"/>
      <c r="CJ204" s="2230"/>
      <c r="CK204" s="2230"/>
      <c r="CL204" s="2230"/>
      <c r="CM204" s="2230"/>
      <c r="CN204" s="2230"/>
      <c r="CO204" s="2230"/>
      <c r="CP204" s="2231"/>
      <c r="CQ204" s="2232" t="s">
        <v>508</v>
      </c>
      <c r="CR204" s="2233"/>
      <c r="CS204" s="2233"/>
      <c r="CT204" s="2233"/>
      <c r="CU204" s="2233"/>
      <c r="CV204" s="2233"/>
      <c r="CW204" s="2233"/>
      <c r="CX204" s="2233"/>
      <c r="CY204" s="2233"/>
      <c r="CZ204" s="2233"/>
      <c r="DA204" s="2233"/>
      <c r="DB204" s="2233"/>
      <c r="DC204" s="2233"/>
      <c r="DD204" s="2233"/>
      <c r="DE204" s="2233"/>
      <c r="DF204" s="2233"/>
      <c r="DG204" s="2233"/>
      <c r="DH204" s="2234"/>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63"/>
  <sheetViews>
    <sheetView view="pageBreakPreview" zoomScaleNormal="100" zoomScaleSheetLayoutView="100" workbookViewId="0"/>
  </sheetViews>
  <sheetFormatPr defaultColWidth="0" defaultRowHeight="13.5"/>
  <cols>
    <col min="1" max="94" width="1.25" customWidth="1"/>
    <col min="95" max="130" width="1.25" hidden="1" customWidth="1"/>
    <col min="131" max="16384" width="9" hidden="1"/>
  </cols>
  <sheetData>
    <row r="1" spans="1:93">
      <c r="A1" s="477"/>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c r="AJ1" s="477"/>
      <c r="AK1" s="477"/>
      <c r="AL1" s="477"/>
      <c r="AM1" s="477"/>
      <c r="AN1" s="477"/>
      <c r="AO1" s="477"/>
      <c r="AP1" s="477"/>
      <c r="AQ1" s="477"/>
      <c r="AR1" s="477"/>
      <c r="AS1" s="477"/>
      <c r="AT1" s="477"/>
      <c r="AU1" s="477"/>
      <c r="AV1" s="477"/>
      <c r="AW1" s="477"/>
      <c r="AX1" s="477"/>
      <c r="AY1" s="477"/>
      <c r="AZ1" s="477"/>
      <c r="BA1" s="477"/>
      <c r="BB1" s="477"/>
      <c r="BC1" s="477"/>
      <c r="BD1" s="477"/>
      <c r="BE1" s="477"/>
      <c r="BF1" s="477"/>
      <c r="BG1" s="477"/>
      <c r="BH1" s="477"/>
      <c r="BI1" s="477"/>
      <c r="BJ1" s="477"/>
      <c r="BK1" s="477"/>
      <c r="BL1" s="477"/>
      <c r="BM1" s="477"/>
      <c r="BN1" s="477"/>
      <c r="BO1" s="477"/>
      <c r="BP1" s="477"/>
      <c r="BQ1" s="477"/>
      <c r="BR1" s="477"/>
      <c r="BS1" s="477"/>
      <c r="BT1" s="477"/>
      <c r="BU1" s="477"/>
      <c r="BV1" s="477"/>
      <c r="BW1" s="477"/>
      <c r="BX1" s="477"/>
      <c r="BY1" s="477"/>
      <c r="BZ1" s="477"/>
      <c r="CA1" s="477"/>
      <c r="CB1" s="477"/>
      <c r="CC1" s="477"/>
      <c r="CD1" s="477"/>
      <c r="CE1" s="477"/>
      <c r="CF1" s="477"/>
      <c r="CG1" s="477"/>
      <c r="CH1" s="477"/>
      <c r="CI1" s="477"/>
      <c r="CJ1" s="477"/>
      <c r="CK1" s="477"/>
      <c r="CL1" s="478"/>
      <c r="CM1" s="478"/>
      <c r="CN1" s="478"/>
    </row>
    <row r="2" spans="1:93">
      <c r="A2" s="477"/>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2243" t="s">
        <v>572</v>
      </c>
      <c r="BD2" s="2244"/>
      <c r="BE2" s="2244"/>
      <c r="BF2" s="2244"/>
      <c r="BG2" s="2244"/>
      <c r="BH2" s="2244"/>
      <c r="BI2" s="2244"/>
      <c r="BJ2" s="2244"/>
      <c r="BK2" s="2244"/>
      <c r="BL2" s="2244"/>
      <c r="BM2" s="2244"/>
      <c r="BN2" s="2244"/>
      <c r="BO2" s="2244"/>
      <c r="BP2" s="2245"/>
      <c r="BQ2" s="477"/>
      <c r="BR2" s="477"/>
      <c r="BS2" s="477"/>
      <c r="BT2" s="477"/>
      <c r="BU2" s="477"/>
      <c r="BV2" s="477"/>
      <c r="BW2" s="477"/>
      <c r="BX2" s="477"/>
      <c r="BY2" s="477"/>
      <c r="BZ2" s="477"/>
      <c r="CA2" s="477"/>
      <c r="CB2" s="477"/>
      <c r="CC2" s="477"/>
      <c r="CD2" s="477"/>
      <c r="CE2" s="477"/>
      <c r="CF2" s="477"/>
      <c r="CG2" s="477"/>
      <c r="CH2" s="477"/>
      <c r="CI2" s="477"/>
      <c r="CJ2" s="477"/>
      <c r="CK2" s="477"/>
      <c r="CL2" s="478"/>
      <c r="CM2" s="478"/>
      <c r="CN2" s="478"/>
      <c r="CO2" s="477"/>
    </row>
    <row r="3" spans="1:93" ht="14.25">
      <c r="A3" s="479"/>
      <c r="B3" s="479"/>
      <c r="C3" s="479"/>
      <c r="D3" s="479"/>
      <c r="E3" s="479"/>
      <c r="F3" s="2249" t="s">
        <v>573</v>
      </c>
      <c r="G3" s="2249"/>
      <c r="H3" s="2249"/>
      <c r="I3" s="2249" t="s">
        <v>574</v>
      </c>
      <c r="J3" s="2249"/>
      <c r="K3" s="2249"/>
      <c r="L3" s="480"/>
      <c r="M3" s="477"/>
      <c r="N3" s="477"/>
      <c r="O3" s="477"/>
      <c r="P3" s="477"/>
      <c r="Q3" s="477"/>
      <c r="R3" s="477"/>
      <c r="S3" s="477"/>
      <c r="T3" s="477"/>
      <c r="U3" s="477"/>
      <c r="V3" s="477"/>
      <c r="W3" s="477"/>
      <c r="X3" s="477"/>
      <c r="Y3" s="477"/>
      <c r="Z3" s="477"/>
      <c r="AA3" s="477"/>
      <c r="AB3" s="481"/>
      <c r="AC3" s="2250" t="s">
        <v>575</v>
      </c>
      <c r="AD3" s="2250"/>
      <c r="AE3" s="2250"/>
      <c r="AF3" s="2250"/>
      <c r="AG3" s="2250"/>
      <c r="AH3" s="2250"/>
      <c r="AI3" s="2250"/>
      <c r="AJ3" s="2250"/>
      <c r="AK3" s="2250"/>
      <c r="AL3" s="2250"/>
      <c r="AM3" s="2250"/>
      <c r="AN3" s="2250"/>
      <c r="AO3" s="481"/>
      <c r="AP3" s="477"/>
      <c r="AQ3" s="2250" t="s">
        <v>576</v>
      </c>
      <c r="AR3" s="2250"/>
      <c r="AS3" s="2250"/>
      <c r="AT3" s="2250"/>
      <c r="AU3" s="2250"/>
      <c r="AV3" s="2250"/>
      <c r="AW3" s="2250"/>
      <c r="AX3" s="2250"/>
      <c r="AY3" s="2250"/>
      <c r="AZ3" s="2250"/>
      <c r="BA3" s="2250"/>
      <c r="BB3" s="2250"/>
      <c r="BC3" s="2246"/>
      <c r="BD3" s="2247"/>
      <c r="BE3" s="2247"/>
      <c r="BF3" s="2247"/>
      <c r="BG3" s="2247"/>
      <c r="BH3" s="2247"/>
      <c r="BI3" s="2247"/>
      <c r="BJ3" s="2247"/>
      <c r="BK3" s="2247"/>
      <c r="BL3" s="2247"/>
      <c r="BM3" s="2247"/>
      <c r="BN3" s="2247"/>
      <c r="BO3" s="2247"/>
      <c r="BP3" s="2248"/>
      <c r="BQ3" s="477"/>
      <c r="BR3" s="477"/>
      <c r="BS3" s="477"/>
      <c r="BT3" s="477"/>
      <c r="BU3" s="477"/>
      <c r="BV3" s="477"/>
      <c r="BW3" s="477"/>
      <c r="BX3" s="477"/>
      <c r="BY3" s="477"/>
      <c r="BZ3" s="477"/>
      <c r="CA3" s="477"/>
      <c r="CB3" s="477"/>
      <c r="CC3" s="477"/>
      <c r="CD3" s="477"/>
      <c r="CE3" s="477"/>
      <c r="CF3" s="477"/>
      <c r="CG3" s="477"/>
      <c r="CH3" s="477"/>
      <c r="CI3" s="477"/>
      <c r="CJ3" s="477"/>
      <c r="CK3" s="477"/>
      <c r="CL3" s="478"/>
      <c r="CM3" s="478"/>
      <c r="CN3" s="478"/>
      <c r="CO3" s="477"/>
    </row>
    <row r="4" spans="1:93" ht="14.25">
      <c r="A4" s="479"/>
      <c r="B4" s="479"/>
      <c r="C4" s="479"/>
      <c r="D4" s="479"/>
      <c r="E4" s="479"/>
      <c r="F4" s="2249"/>
      <c r="G4" s="2249"/>
      <c r="H4" s="2249"/>
      <c r="I4" s="2249"/>
      <c r="J4" s="2249"/>
      <c r="K4" s="2249"/>
      <c r="L4" s="480"/>
      <c r="M4" s="477"/>
      <c r="N4" s="477"/>
      <c r="O4" s="477"/>
      <c r="P4" s="477"/>
      <c r="Q4" s="477"/>
      <c r="R4" s="477"/>
      <c r="S4" s="477"/>
      <c r="T4" s="477"/>
      <c r="U4" s="477"/>
      <c r="V4" s="477"/>
      <c r="W4" s="477"/>
      <c r="X4" s="477"/>
      <c r="Y4" s="477"/>
      <c r="Z4" s="477"/>
      <c r="AA4" s="481"/>
      <c r="AB4" s="481"/>
      <c r="AC4" s="2250"/>
      <c r="AD4" s="2250"/>
      <c r="AE4" s="2250"/>
      <c r="AF4" s="2250"/>
      <c r="AG4" s="2250"/>
      <c r="AH4" s="2250"/>
      <c r="AI4" s="2250"/>
      <c r="AJ4" s="2250"/>
      <c r="AK4" s="2250"/>
      <c r="AL4" s="2250"/>
      <c r="AM4" s="2250"/>
      <c r="AN4" s="2250"/>
      <c r="AO4" s="481"/>
      <c r="AP4" s="477"/>
      <c r="AQ4" s="2250"/>
      <c r="AR4" s="2250"/>
      <c r="AS4" s="2250"/>
      <c r="AT4" s="2250"/>
      <c r="AU4" s="2250"/>
      <c r="AV4" s="2250"/>
      <c r="AW4" s="2250"/>
      <c r="AX4" s="2250"/>
      <c r="AY4" s="2250"/>
      <c r="AZ4" s="2250"/>
      <c r="BA4" s="2250"/>
      <c r="BB4" s="2250"/>
      <c r="BC4" s="2251" t="s">
        <v>577</v>
      </c>
      <c r="BD4" s="2252"/>
      <c r="BE4" s="2252"/>
      <c r="BF4" s="2252"/>
      <c r="BG4" s="2252"/>
      <c r="BH4" s="2252"/>
      <c r="BI4" s="2252"/>
      <c r="BJ4" s="2252"/>
      <c r="BK4" s="2252"/>
      <c r="BL4" s="2252"/>
      <c r="BM4" s="2252"/>
      <c r="BN4" s="2252"/>
      <c r="BO4" s="2252"/>
      <c r="BP4" s="2253"/>
      <c r="BQ4" s="477"/>
      <c r="BR4" s="477"/>
      <c r="BS4" s="477"/>
      <c r="BT4" s="477"/>
      <c r="BU4" s="477"/>
      <c r="BV4" s="477"/>
      <c r="BW4" s="477"/>
      <c r="BX4" s="477"/>
      <c r="BY4" s="477"/>
      <c r="BZ4" s="477"/>
      <c r="CA4" s="477"/>
      <c r="CB4" s="477"/>
      <c r="CC4" s="477"/>
      <c r="CD4" s="477"/>
      <c r="CE4" s="477"/>
      <c r="CF4" s="477"/>
      <c r="CG4" s="477"/>
      <c r="CH4" s="477"/>
      <c r="CI4" s="477"/>
      <c r="CJ4" s="477"/>
      <c r="CK4" s="477"/>
      <c r="CL4" s="478"/>
      <c r="CM4" s="478"/>
      <c r="CN4" s="478"/>
      <c r="CO4" s="477"/>
    </row>
    <row r="5" spans="1:93" ht="19.5" customHeight="1">
      <c r="A5" s="477"/>
      <c r="B5" s="477"/>
      <c r="C5" s="477"/>
      <c r="D5" s="477"/>
      <c r="E5" s="477"/>
      <c r="F5" s="482"/>
      <c r="G5" s="483"/>
      <c r="H5" s="483"/>
      <c r="I5" s="2255">
        <f>申告書記入イメージ!F27</f>
        <v>3</v>
      </c>
      <c r="J5" s="2255"/>
      <c r="K5" s="2255"/>
      <c r="L5" s="2255">
        <f>申告書記入イメージ!J27</f>
        <v>2</v>
      </c>
      <c r="M5" s="2255"/>
      <c r="N5" s="2255"/>
      <c r="O5" s="2255">
        <f>申告書記入イメージ!N27</f>
        <v>7</v>
      </c>
      <c r="P5" s="2255"/>
      <c r="Q5" s="2255"/>
      <c r="R5" s="2255">
        <f>申告書記入イメージ!R27</f>
        <v>0</v>
      </c>
      <c r="S5" s="2255"/>
      <c r="T5" s="2255"/>
      <c r="U5" s="2255">
        <f>申告書記入イメージ!V27</f>
        <v>1</v>
      </c>
      <c r="V5" s="2255"/>
      <c r="W5" s="2255"/>
      <c r="X5" s="483"/>
      <c r="Y5" s="484"/>
      <c r="Z5" s="477"/>
      <c r="AA5" s="477"/>
      <c r="AB5" s="477"/>
      <c r="AC5" s="2254"/>
      <c r="AD5" s="2255"/>
      <c r="AE5" s="2256"/>
      <c r="AF5" s="2254"/>
      <c r="AG5" s="2255"/>
      <c r="AH5" s="2256"/>
      <c r="AI5" s="477"/>
      <c r="AJ5" s="477"/>
      <c r="AK5" s="477"/>
      <c r="AL5" s="477"/>
      <c r="AM5" s="477"/>
      <c r="AN5" s="477"/>
      <c r="AO5" s="477"/>
      <c r="AP5" s="477"/>
      <c r="AQ5" s="2254"/>
      <c r="AR5" s="2255"/>
      <c r="AS5" s="2256"/>
      <c r="AT5" s="485" t="s">
        <v>578</v>
      </c>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86"/>
      <c r="BV5" s="486"/>
      <c r="BW5" s="486"/>
      <c r="BX5" s="486"/>
      <c r="BY5" s="619"/>
      <c r="BZ5" s="619"/>
      <c r="CA5" s="486" t="s">
        <v>8</v>
      </c>
      <c r="CB5" s="486"/>
      <c r="CC5" s="619"/>
      <c r="CD5" s="619"/>
      <c r="CE5" s="486" t="s">
        <v>9</v>
      </c>
      <c r="CF5" s="486"/>
      <c r="CG5" s="619"/>
      <c r="CH5" s="619"/>
      <c r="CI5" s="486" t="s">
        <v>579</v>
      </c>
      <c r="CJ5" s="486"/>
      <c r="CK5" s="486"/>
      <c r="CL5" s="487"/>
      <c r="CM5" s="478"/>
      <c r="CN5" s="478"/>
      <c r="CO5" s="477"/>
    </row>
    <row r="6" spans="1:93" ht="15.75" customHeight="1">
      <c r="A6" s="477"/>
      <c r="B6" s="477"/>
      <c r="C6" s="47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c r="AU6" s="477"/>
      <c r="AV6" s="477"/>
      <c r="AW6" s="2257" t="s">
        <v>580</v>
      </c>
      <c r="AX6" s="2258"/>
      <c r="AY6" s="2258"/>
      <c r="AZ6" s="2258"/>
      <c r="BA6" s="2258"/>
      <c r="BB6" s="2258"/>
      <c r="BC6" s="2258"/>
      <c r="BD6" s="2258"/>
      <c r="BE6" s="2258"/>
      <c r="BF6" s="2258"/>
      <c r="BG6" s="2258"/>
      <c r="BH6" s="2258"/>
      <c r="BI6" s="2258"/>
      <c r="BJ6" s="2258"/>
      <c r="BK6" s="2258"/>
      <c r="BL6" s="2258"/>
      <c r="BM6" s="2258"/>
      <c r="BN6" s="2258"/>
      <c r="BO6" s="2258"/>
      <c r="BP6" s="2258"/>
      <c r="BQ6" s="2258"/>
      <c r="BR6" s="2258"/>
      <c r="BS6" s="2259"/>
      <c r="BT6" s="477"/>
      <c r="BU6" s="477"/>
      <c r="BV6" s="477"/>
      <c r="BW6" s="477"/>
      <c r="BX6" s="477"/>
      <c r="BY6" s="477"/>
      <c r="BZ6" s="477"/>
      <c r="CA6" s="477"/>
      <c r="CB6" s="477"/>
      <c r="CC6" s="477"/>
      <c r="CD6" s="477"/>
      <c r="CE6" s="477"/>
      <c r="CF6" s="477"/>
      <c r="CG6" s="477"/>
      <c r="CH6" s="477"/>
      <c r="CI6" s="477"/>
      <c r="CJ6" s="477"/>
      <c r="CK6" s="477"/>
      <c r="CL6" s="478"/>
      <c r="CM6" s="478"/>
      <c r="CN6" s="478"/>
      <c r="CO6" s="477"/>
    </row>
    <row r="7" spans="1:93" ht="19.149999999999999" customHeight="1">
      <c r="B7" s="2260" t="s">
        <v>581</v>
      </c>
      <c r="C7" s="2261"/>
      <c r="D7" s="2262"/>
      <c r="E7" s="2266" t="s">
        <v>582</v>
      </c>
      <c r="F7" s="2267"/>
      <c r="G7" s="2267"/>
      <c r="H7" s="2267"/>
      <c r="I7" s="2267"/>
      <c r="J7" s="2268"/>
      <c r="K7" s="488" t="s">
        <v>583</v>
      </c>
      <c r="L7" s="489"/>
      <c r="M7" s="490"/>
      <c r="N7" s="2266" t="s">
        <v>584</v>
      </c>
      <c r="O7" s="2267"/>
      <c r="P7" s="2267"/>
      <c r="Q7" s="2267"/>
      <c r="R7" s="2267"/>
      <c r="S7" s="2268"/>
      <c r="T7" s="2269" t="s">
        <v>20</v>
      </c>
      <c r="U7" s="2270"/>
      <c r="V7" s="2270"/>
      <c r="W7" s="2270"/>
      <c r="X7" s="2270"/>
      <c r="Y7" s="2270"/>
      <c r="Z7" s="2270"/>
      <c r="AA7" s="2270"/>
      <c r="AB7" s="2270"/>
      <c r="AC7" s="2270"/>
      <c r="AD7" s="2270"/>
      <c r="AE7" s="2270"/>
      <c r="AF7" s="2270"/>
      <c r="AG7" s="2270"/>
      <c r="AH7" s="2270"/>
      <c r="AI7" s="2270"/>
      <c r="AJ7" s="2270"/>
      <c r="AK7" s="2271"/>
      <c r="AL7" s="2269" t="s">
        <v>585</v>
      </c>
      <c r="AM7" s="2270"/>
      <c r="AN7" s="2270"/>
      <c r="AO7" s="2270"/>
      <c r="AP7" s="2270"/>
      <c r="AQ7" s="2270"/>
      <c r="AR7" s="2270"/>
      <c r="AS7" s="2271"/>
      <c r="AT7" s="477"/>
      <c r="AU7" s="477"/>
      <c r="AV7" s="477"/>
      <c r="AW7" s="2272" t="s">
        <v>356</v>
      </c>
      <c r="AX7" s="2273"/>
      <c r="AY7" s="2273"/>
      <c r="AZ7" s="2273"/>
      <c r="BA7" s="2274"/>
      <c r="BB7" s="2275" t="s">
        <v>357</v>
      </c>
      <c r="BC7" s="2276"/>
      <c r="BD7" s="2276"/>
      <c r="BE7" s="2276"/>
      <c r="BF7" s="2276"/>
      <c r="BG7" s="2277"/>
      <c r="BH7" s="2272" t="s">
        <v>586</v>
      </c>
      <c r="BI7" s="2273"/>
      <c r="BJ7" s="2273"/>
      <c r="BK7" s="2273"/>
      <c r="BL7" s="2273"/>
      <c r="BM7" s="2273"/>
      <c r="BN7" s="2274"/>
      <c r="BO7" s="2283" t="s">
        <v>587</v>
      </c>
      <c r="BP7" s="2284"/>
      <c r="BQ7" s="2284"/>
      <c r="BR7" s="2284"/>
      <c r="BS7" s="2285"/>
      <c r="BT7" s="477"/>
      <c r="BU7" s="477" t="s">
        <v>588</v>
      </c>
      <c r="BV7" s="477"/>
      <c r="BW7" s="477"/>
      <c r="BX7" s="477"/>
      <c r="BY7" s="477"/>
      <c r="BZ7" s="477"/>
      <c r="CA7" s="477"/>
      <c r="CB7" s="477"/>
      <c r="CC7" s="477"/>
      <c r="CD7" s="477"/>
      <c r="CE7" s="477"/>
      <c r="CF7" s="477"/>
      <c r="CG7" s="477"/>
      <c r="CH7" s="477"/>
      <c r="CI7" s="477"/>
      <c r="CJ7" s="477"/>
      <c r="CK7" s="477"/>
      <c r="CL7" s="478"/>
      <c r="CM7" s="478"/>
      <c r="CN7" s="478"/>
      <c r="CO7" s="477"/>
    </row>
    <row r="8" spans="1:93" ht="23.25" customHeight="1">
      <c r="B8" s="2263"/>
      <c r="C8" s="2264"/>
      <c r="D8" s="2265"/>
      <c r="E8" s="2286" t="str">
        <f>IF(申告書記入イメージ!M35=0,"",申告書記入イメージ!G35)</f>
        <v/>
      </c>
      <c r="F8" s="2287"/>
      <c r="G8" s="2287"/>
      <c r="H8" s="2288" t="str">
        <f>IF(申告書記入イメージ!M35=0,"",申告書記入イメージ!J35)</f>
        <v/>
      </c>
      <c r="I8" s="2287"/>
      <c r="J8" s="2289"/>
      <c r="K8" s="2286" t="str">
        <f>IF(申告書記入イメージ!M35=0,"",申告書記入イメージ!M35)</f>
        <v/>
      </c>
      <c r="L8" s="2287"/>
      <c r="M8" s="2289"/>
      <c r="N8" s="2286" t="str">
        <f>IF(申告書記入イメージ!M35=0,"",申告書記入イメージ!P35)</f>
        <v/>
      </c>
      <c r="O8" s="2287"/>
      <c r="P8" s="2287"/>
      <c r="Q8" s="2288" t="str">
        <f>IF(申告書記入イメージ!M35=0,"",申告書記入イメージ!S35)</f>
        <v/>
      </c>
      <c r="R8" s="2287"/>
      <c r="S8" s="2289"/>
      <c r="T8" s="2290" t="str">
        <f>IF(申告書記入イメージ!M35=0,"",申告書記入イメージ!V35)</f>
        <v/>
      </c>
      <c r="U8" s="2279"/>
      <c r="V8" s="2279"/>
      <c r="W8" s="2278" t="str">
        <f>IF(申告書記入イメージ!M35=0,"",申告書記入イメージ!Y35)</f>
        <v/>
      </c>
      <c r="X8" s="2279"/>
      <c r="Y8" s="2279"/>
      <c r="Z8" s="2278" t="str">
        <f>IF(申告書記入イメージ!M35=0,"",申告書記入イメージ!AB35)</f>
        <v/>
      </c>
      <c r="AA8" s="2279"/>
      <c r="AB8" s="2279"/>
      <c r="AC8" s="2278" t="str">
        <f>IF(申告書記入イメージ!M35=0,"",申告書記入イメージ!AE35)</f>
        <v/>
      </c>
      <c r="AD8" s="2279"/>
      <c r="AE8" s="2279"/>
      <c r="AF8" s="2278" t="str">
        <f>IF(申告書記入イメージ!M35=0,"",申告書記入イメージ!AH35)</f>
        <v/>
      </c>
      <c r="AG8" s="2279"/>
      <c r="AH8" s="2279"/>
      <c r="AI8" s="2278" t="str">
        <f>IF(申告書記入イメージ!M35=0,"",申告書記入イメージ!AK35)</f>
        <v/>
      </c>
      <c r="AJ8" s="2279"/>
      <c r="AK8" s="2280"/>
      <c r="AL8" s="2281" t="s">
        <v>589</v>
      </c>
      <c r="AM8" s="2282"/>
      <c r="AN8" s="2288">
        <f>申告書記入イメージ!AQ35</f>
        <v>0</v>
      </c>
      <c r="AO8" s="2287"/>
      <c r="AP8" s="2288">
        <f>申告書記入イメージ!AT35</f>
        <v>0</v>
      </c>
      <c r="AQ8" s="2287"/>
      <c r="AR8" s="2288">
        <f>申告書記入イメージ!AW35</f>
        <v>0</v>
      </c>
      <c r="AS8" s="2289"/>
      <c r="AT8" s="485" t="s">
        <v>590</v>
      </c>
      <c r="AU8" s="477"/>
      <c r="AV8" s="477"/>
      <c r="AW8" s="2291"/>
      <c r="AX8" s="2292"/>
      <c r="AY8" s="2292"/>
      <c r="AZ8" s="2292"/>
      <c r="BA8" s="2293"/>
      <c r="BB8" s="2291"/>
      <c r="BC8" s="2292"/>
      <c r="BD8" s="2292"/>
      <c r="BE8" s="2292"/>
      <c r="BF8" s="2292"/>
      <c r="BG8" s="2293"/>
      <c r="BH8" s="2294"/>
      <c r="BI8" s="2295"/>
      <c r="BJ8" s="2295"/>
      <c r="BK8" s="2295"/>
      <c r="BL8" s="2295"/>
      <c r="BM8" s="2295"/>
      <c r="BN8" s="2296"/>
      <c r="BO8" s="2291"/>
      <c r="BP8" s="2292"/>
      <c r="BQ8" s="2292"/>
      <c r="BR8" s="2292"/>
      <c r="BS8" s="2293"/>
      <c r="BT8" s="477"/>
      <c r="BU8" s="477"/>
      <c r="BV8" s="477"/>
      <c r="BW8" s="477"/>
      <c r="BX8" s="477"/>
      <c r="BY8" s="477"/>
      <c r="BZ8" s="477"/>
      <c r="CA8" s="477"/>
      <c r="CB8" s="477"/>
      <c r="CC8" s="477"/>
      <c r="CD8" s="477"/>
      <c r="CE8" s="477"/>
      <c r="CF8" s="477"/>
      <c r="CG8" s="477"/>
      <c r="CH8" s="477"/>
      <c r="CI8" s="477"/>
      <c r="CJ8" s="477"/>
      <c r="CK8" s="477"/>
      <c r="CL8" s="478"/>
      <c r="CM8" s="478"/>
      <c r="CN8" s="478"/>
      <c r="CO8" s="477"/>
    </row>
    <row r="9" spans="1:93">
      <c r="A9" s="477"/>
      <c r="B9" s="477"/>
      <c r="C9" s="491" t="s">
        <v>821</v>
      </c>
      <c r="D9" s="477"/>
      <c r="E9" s="477"/>
      <c r="F9" s="477"/>
      <c r="G9" s="477"/>
      <c r="H9" s="477"/>
      <c r="I9" s="477"/>
      <c r="J9" s="477"/>
      <c r="K9" s="477"/>
      <c r="L9" s="477"/>
      <c r="M9" s="477"/>
      <c r="N9" s="477"/>
      <c r="O9" s="477"/>
      <c r="P9" s="477"/>
      <c r="Q9" s="477"/>
      <c r="R9" s="477"/>
      <c r="S9" s="477"/>
      <c r="T9" s="477"/>
      <c r="U9" s="477"/>
      <c r="V9" s="477"/>
      <c r="W9" s="477"/>
      <c r="X9" s="477"/>
      <c r="Y9" s="477"/>
      <c r="Z9" s="477"/>
      <c r="AA9" s="477"/>
      <c r="AB9" s="477"/>
      <c r="AC9" s="491" t="s">
        <v>822</v>
      </c>
      <c r="AD9" s="477"/>
      <c r="AE9" s="477"/>
      <c r="AF9" s="477"/>
      <c r="AG9" s="477"/>
      <c r="AH9" s="477"/>
      <c r="AI9" s="477"/>
      <c r="AJ9" s="477"/>
      <c r="AK9" s="477"/>
      <c r="AL9" s="477"/>
      <c r="AM9" s="477"/>
      <c r="AN9" s="477"/>
      <c r="AO9" s="477"/>
      <c r="AP9" s="477"/>
      <c r="AQ9" s="477"/>
      <c r="AR9" s="477"/>
      <c r="AS9" s="477"/>
      <c r="AT9" s="477"/>
      <c r="AU9" s="477"/>
      <c r="AV9" s="477"/>
      <c r="AW9" s="477"/>
      <c r="AX9" s="477"/>
      <c r="AY9" s="477"/>
      <c r="AZ9" s="477"/>
      <c r="BA9" s="477"/>
      <c r="BB9" s="477"/>
      <c r="BC9" s="477"/>
      <c r="BD9" s="477"/>
      <c r="BE9" s="477"/>
      <c r="BF9" s="491" t="s">
        <v>591</v>
      </c>
      <c r="BG9" s="477"/>
      <c r="BH9" s="477"/>
      <c r="BI9" s="477"/>
      <c r="BJ9" s="477"/>
      <c r="BK9" s="477"/>
      <c r="BL9" s="477"/>
      <c r="BM9" s="477"/>
      <c r="BN9" s="477"/>
      <c r="BO9" s="477"/>
      <c r="BP9" s="477"/>
      <c r="BQ9" s="477"/>
      <c r="BR9" s="477"/>
      <c r="BS9" s="477"/>
      <c r="BT9" s="477"/>
      <c r="BU9" s="477"/>
      <c r="BV9" s="477"/>
      <c r="BW9" s="477"/>
      <c r="BX9" s="477"/>
      <c r="BY9" s="477"/>
      <c r="BZ9" s="477"/>
      <c r="CA9" s="477"/>
      <c r="CB9" s="477"/>
      <c r="CC9" s="477"/>
      <c r="CD9" s="477"/>
      <c r="CE9" s="477"/>
      <c r="CF9" s="477"/>
      <c r="CG9" s="477"/>
      <c r="CH9" s="477"/>
      <c r="CI9" s="477"/>
      <c r="CJ9" s="477"/>
      <c r="CK9" s="477"/>
      <c r="CL9" s="478"/>
      <c r="CM9" s="478"/>
      <c r="CN9" s="478"/>
      <c r="CO9" s="477"/>
    </row>
    <row r="10" spans="1:93">
      <c r="A10" s="477"/>
      <c r="B10" s="477"/>
      <c r="C10" s="2307" t="s">
        <v>592</v>
      </c>
      <c r="D10" s="2307"/>
      <c r="E10" s="2307"/>
      <c r="F10" s="477"/>
      <c r="G10" s="477"/>
      <c r="H10" s="2297" t="s">
        <v>8</v>
      </c>
      <c r="I10" s="2297"/>
      <c r="J10" s="2297"/>
      <c r="K10" s="2297"/>
      <c r="L10" s="477"/>
      <c r="M10" s="477"/>
      <c r="N10" s="2297" t="s">
        <v>9</v>
      </c>
      <c r="O10" s="2297"/>
      <c r="P10" s="2297"/>
      <c r="Q10" s="2297"/>
      <c r="R10" s="477"/>
      <c r="S10" s="477"/>
      <c r="T10" s="2297" t="s">
        <v>579</v>
      </c>
      <c r="U10" s="2297"/>
      <c r="V10" s="2297"/>
      <c r="W10" s="2297"/>
      <c r="X10" s="477"/>
      <c r="Y10" s="477"/>
      <c r="Z10" s="477"/>
      <c r="AA10" s="477"/>
      <c r="AB10" s="477"/>
      <c r="AC10" s="2307" t="s">
        <v>592</v>
      </c>
      <c r="AD10" s="2307"/>
      <c r="AE10" s="2307"/>
      <c r="AF10" s="477"/>
      <c r="AG10" s="477"/>
      <c r="AH10" s="2297" t="s">
        <v>8</v>
      </c>
      <c r="AI10" s="2297"/>
      <c r="AJ10" s="2297"/>
      <c r="AK10" s="2297"/>
      <c r="AL10" s="477"/>
      <c r="AM10" s="477"/>
      <c r="AN10" s="2297" t="s">
        <v>9</v>
      </c>
      <c r="AO10" s="2297"/>
      <c r="AP10" s="2297"/>
      <c r="AQ10" s="2297"/>
      <c r="AR10" s="477"/>
      <c r="AS10" s="477"/>
      <c r="AT10" s="2297" t="s">
        <v>579</v>
      </c>
      <c r="AU10" s="2297"/>
      <c r="AV10" s="2297"/>
      <c r="AW10" s="2297"/>
      <c r="AX10" s="477"/>
      <c r="AY10" s="477"/>
      <c r="AZ10" s="477"/>
      <c r="BA10" s="477"/>
      <c r="BB10" s="477"/>
      <c r="BC10" s="477"/>
      <c r="BD10" s="477"/>
      <c r="BE10" s="477"/>
      <c r="BF10" s="477"/>
      <c r="BG10" s="477"/>
      <c r="BH10" s="477"/>
      <c r="BI10" s="477"/>
      <c r="BJ10" s="477"/>
      <c r="BK10" s="477"/>
      <c r="BL10" s="477"/>
      <c r="BM10" s="477"/>
      <c r="BN10" s="477"/>
      <c r="BO10" s="477"/>
      <c r="BP10" s="477"/>
      <c r="BQ10" s="477"/>
      <c r="BR10" s="477"/>
      <c r="BS10" s="477"/>
      <c r="BT10" s="477"/>
      <c r="BU10" s="477"/>
      <c r="BV10" s="477"/>
      <c r="BW10" s="477"/>
      <c r="BX10" s="477"/>
      <c r="BY10" s="477"/>
      <c r="BZ10" s="477"/>
      <c r="CA10" s="477"/>
      <c r="CB10" s="477"/>
      <c r="CC10" s="477"/>
      <c r="CD10" s="477"/>
      <c r="CE10" s="477"/>
      <c r="CF10" s="477"/>
      <c r="CG10" s="477"/>
      <c r="CH10" s="477"/>
      <c r="CI10" s="477"/>
      <c r="CJ10" s="477"/>
      <c r="CK10" s="477"/>
      <c r="CL10" s="478"/>
      <c r="CM10" s="478"/>
      <c r="CN10" s="478"/>
      <c r="CO10" s="477"/>
    </row>
    <row r="11" spans="1:93">
      <c r="A11" s="477"/>
      <c r="B11" s="477"/>
      <c r="C11" s="2303"/>
      <c r="D11" s="2304"/>
      <c r="E11" s="2305"/>
      <c r="F11" s="2306" t="s">
        <v>593</v>
      </c>
      <c r="G11" s="2307"/>
      <c r="H11" s="2303"/>
      <c r="I11" s="2304"/>
      <c r="J11" s="2304"/>
      <c r="K11" s="2305"/>
      <c r="L11" s="2306" t="s">
        <v>593</v>
      </c>
      <c r="M11" s="2307"/>
      <c r="N11" s="2303"/>
      <c r="O11" s="2304"/>
      <c r="P11" s="2304"/>
      <c r="Q11" s="2305"/>
      <c r="R11" s="2306" t="s">
        <v>593</v>
      </c>
      <c r="S11" s="2307"/>
      <c r="T11" s="2303"/>
      <c r="U11" s="2304"/>
      <c r="V11" s="2304"/>
      <c r="W11" s="2305"/>
      <c r="X11" s="491" t="s">
        <v>594</v>
      </c>
      <c r="Y11" s="477"/>
      <c r="Z11" s="477"/>
      <c r="AA11" s="477"/>
      <c r="AB11" s="477"/>
      <c r="AC11" s="2303"/>
      <c r="AD11" s="2304"/>
      <c r="AE11" s="2305"/>
      <c r="AF11" s="2306" t="s">
        <v>593</v>
      </c>
      <c r="AG11" s="2307"/>
      <c r="AH11" s="2303"/>
      <c r="AI11" s="2304"/>
      <c r="AJ11" s="2304"/>
      <c r="AK11" s="2305"/>
      <c r="AL11" s="2306" t="s">
        <v>593</v>
      </c>
      <c r="AM11" s="2307"/>
      <c r="AN11" s="2303"/>
      <c r="AO11" s="2304"/>
      <c r="AP11" s="2304"/>
      <c r="AQ11" s="2305"/>
      <c r="AR11" s="2306" t="s">
        <v>593</v>
      </c>
      <c r="AS11" s="2307"/>
      <c r="AT11" s="2303"/>
      <c r="AU11" s="2304"/>
      <c r="AV11" s="2304"/>
      <c r="AW11" s="2305"/>
      <c r="AX11" s="491" t="s">
        <v>595</v>
      </c>
      <c r="AY11" s="477"/>
      <c r="AZ11" s="477"/>
      <c r="BA11" s="477"/>
      <c r="BB11" s="477"/>
      <c r="BC11" s="477"/>
      <c r="BD11" s="477"/>
      <c r="BE11" s="477"/>
      <c r="BF11" s="2303"/>
      <c r="BG11" s="2304"/>
      <c r="BH11" s="2304"/>
      <c r="BI11" s="2305"/>
      <c r="BJ11" s="491" t="s">
        <v>596</v>
      </c>
      <c r="BK11" s="477"/>
      <c r="BL11" s="477"/>
      <c r="BM11" s="477"/>
      <c r="BN11" s="477"/>
      <c r="BO11" s="477"/>
      <c r="BP11" s="477"/>
      <c r="BQ11" s="477"/>
      <c r="BR11" s="477"/>
      <c r="BS11" s="477"/>
      <c r="BT11" s="477"/>
      <c r="BU11" s="477"/>
      <c r="BV11" s="477"/>
      <c r="BW11" s="477"/>
      <c r="BX11" s="477"/>
      <c r="BY11" s="477"/>
      <c r="BZ11" s="477"/>
      <c r="CA11" s="477"/>
      <c r="CB11" s="477"/>
      <c r="CC11" s="477"/>
      <c r="CD11" s="477"/>
      <c r="CE11" s="477"/>
      <c r="CF11" s="477"/>
      <c r="CG11" s="477"/>
      <c r="CH11" s="477"/>
      <c r="CI11" s="477"/>
      <c r="CJ11" s="477"/>
      <c r="CK11" s="477"/>
      <c r="CL11" s="478"/>
      <c r="CM11" s="478"/>
      <c r="CN11" s="478"/>
      <c r="CO11" s="477"/>
    </row>
    <row r="12" spans="1:93">
      <c r="A12" s="477"/>
      <c r="B12" s="477"/>
      <c r="C12" s="492" t="s">
        <v>597</v>
      </c>
      <c r="D12" s="477"/>
      <c r="E12" s="477"/>
      <c r="F12" s="477"/>
      <c r="G12" s="477"/>
      <c r="H12" s="477"/>
      <c r="I12" s="477"/>
      <c r="J12" s="477"/>
      <c r="K12" s="477"/>
      <c r="L12" s="477"/>
      <c r="M12" s="477"/>
      <c r="N12" s="477"/>
      <c r="O12" s="477"/>
      <c r="P12" s="477"/>
      <c r="Q12" s="477"/>
      <c r="R12" s="492" t="s">
        <v>598</v>
      </c>
      <c r="S12" s="477"/>
      <c r="T12" s="477"/>
      <c r="U12" s="477"/>
      <c r="V12" s="477"/>
      <c r="W12" s="477"/>
      <c r="X12" s="477"/>
      <c r="Y12" s="477"/>
      <c r="Z12" s="477"/>
      <c r="AA12" s="477"/>
      <c r="AB12" s="477"/>
      <c r="AC12" s="477"/>
      <c r="AD12" s="477"/>
      <c r="AE12" s="477"/>
      <c r="AF12" s="477"/>
      <c r="AG12" s="492"/>
      <c r="AH12" s="477"/>
      <c r="AI12" s="477"/>
      <c r="AJ12" s="477"/>
      <c r="AK12" s="477"/>
      <c r="AL12" s="477"/>
      <c r="AM12" s="477"/>
      <c r="AN12" s="477"/>
      <c r="AO12" s="477"/>
      <c r="AP12" s="477"/>
      <c r="AQ12" s="477"/>
      <c r="AR12" s="477"/>
      <c r="AS12" s="477"/>
      <c r="AT12" s="477"/>
      <c r="AU12" s="477"/>
      <c r="AV12" s="477"/>
      <c r="AW12" s="477"/>
      <c r="AX12" s="477"/>
      <c r="AY12" s="477"/>
      <c r="AZ12" s="477"/>
      <c r="BA12" s="477"/>
      <c r="BB12" s="477"/>
      <c r="BC12" s="477"/>
      <c r="BD12" s="477"/>
      <c r="BE12" s="477"/>
      <c r="BF12" s="477"/>
      <c r="BG12" s="477"/>
      <c r="BH12" s="477"/>
      <c r="BI12" s="477"/>
      <c r="BJ12" s="477"/>
      <c r="BK12" s="477"/>
      <c r="BL12" s="477"/>
      <c r="BM12" s="477"/>
      <c r="BN12" s="477"/>
      <c r="BO12" s="477"/>
      <c r="BP12" s="477"/>
      <c r="BQ12" s="477"/>
      <c r="BR12" s="477"/>
      <c r="BS12" s="477"/>
      <c r="BT12" s="477"/>
      <c r="BU12" s="477"/>
      <c r="BV12" s="477"/>
      <c r="BW12" s="477"/>
      <c r="BX12" s="477"/>
      <c r="BY12" s="477"/>
      <c r="BZ12" s="477"/>
      <c r="CA12" s="477"/>
      <c r="CB12" s="477"/>
      <c r="CC12" s="477"/>
      <c r="CD12" s="477"/>
      <c r="CE12" s="477"/>
      <c r="CF12" s="477"/>
      <c r="CG12" s="477"/>
      <c r="CH12" s="477"/>
      <c r="CI12" s="477"/>
      <c r="CJ12" s="477"/>
      <c r="CK12" s="477"/>
      <c r="CL12" s="478"/>
      <c r="CM12" s="478"/>
      <c r="CN12" s="478"/>
      <c r="CO12" s="477"/>
    </row>
    <row r="13" spans="1:93" ht="14.25" customHeight="1">
      <c r="A13" s="477"/>
      <c r="B13" s="477"/>
      <c r="C13" s="493"/>
      <c r="D13" s="493"/>
      <c r="E13" s="493"/>
      <c r="F13" s="493"/>
      <c r="G13" s="493"/>
      <c r="H13" s="493"/>
      <c r="I13" s="493"/>
      <c r="J13" s="493"/>
      <c r="K13" s="493"/>
      <c r="L13" s="493"/>
      <c r="M13" s="2308" t="s">
        <v>100</v>
      </c>
      <c r="N13" s="2308"/>
      <c r="O13" s="477"/>
      <c r="P13" s="477"/>
      <c r="Q13" s="477"/>
      <c r="R13" s="493"/>
      <c r="S13" s="493"/>
      <c r="T13" s="493"/>
      <c r="U13" s="493"/>
      <c r="V13" s="493"/>
      <c r="W13" s="493"/>
      <c r="X13" s="493"/>
      <c r="Y13" s="493"/>
      <c r="Z13" s="493"/>
      <c r="AA13" s="493"/>
      <c r="AB13" s="2308" t="s">
        <v>100</v>
      </c>
      <c r="AC13" s="2308"/>
      <c r="AD13" s="477"/>
      <c r="AE13" s="477"/>
      <c r="AF13" s="477"/>
      <c r="AG13" s="477"/>
      <c r="AH13" s="477"/>
      <c r="AI13" s="477"/>
      <c r="AJ13" s="477"/>
      <c r="AK13" s="477"/>
      <c r="AL13" s="477"/>
      <c r="AM13" s="477"/>
      <c r="AN13" s="477"/>
      <c r="AO13" s="2309"/>
      <c r="AP13" s="2309"/>
      <c r="AQ13" s="2309"/>
      <c r="AR13" s="2309"/>
      <c r="AS13" s="477"/>
      <c r="AT13" s="477"/>
      <c r="AU13" s="477"/>
      <c r="AV13" s="477"/>
      <c r="AW13" s="477"/>
      <c r="AX13" s="477"/>
      <c r="AY13" s="477"/>
      <c r="AZ13" s="477"/>
      <c r="BA13" s="477"/>
      <c r="BB13" s="477"/>
      <c r="BC13" s="477"/>
      <c r="BD13" s="477"/>
      <c r="BE13" s="477"/>
      <c r="BF13" s="477"/>
      <c r="BG13" s="477"/>
      <c r="BH13" s="477"/>
      <c r="BI13" s="477"/>
      <c r="BJ13" s="477"/>
      <c r="BK13" s="477"/>
      <c r="BL13" s="477"/>
      <c r="BM13" s="477"/>
      <c r="BN13" s="477"/>
      <c r="BO13" s="477"/>
      <c r="BP13" s="477"/>
      <c r="BQ13" s="477"/>
      <c r="BR13" s="477"/>
      <c r="BS13" s="486"/>
      <c r="BT13" s="486"/>
      <c r="BU13" s="486"/>
      <c r="BV13" s="486"/>
      <c r="BW13" s="486"/>
      <c r="BX13" s="486"/>
      <c r="BY13" s="486"/>
      <c r="BZ13" s="486"/>
      <c r="CA13" s="486"/>
      <c r="CB13" s="486"/>
      <c r="CC13" s="486" t="s">
        <v>599</v>
      </c>
      <c r="CD13" s="486"/>
      <c r="CE13" s="486"/>
      <c r="CF13" s="486"/>
      <c r="CG13" s="486"/>
      <c r="CH13" s="477"/>
      <c r="CI13" s="477"/>
      <c r="CJ13" s="477"/>
      <c r="CK13" s="477"/>
      <c r="CL13" s="478"/>
      <c r="CM13" s="478"/>
      <c r="CN13" s="478"/>
      <c r="CO13" s="477"/>
    </row>
    <row r="14" spans="1:93" ht="14.25" customHeight="1">
      <c r="A14" s="477"/>
      <c r="B14" s="477"/>
      <c r="C14" s="2325"/>
      <c r="D14" s="2322"/>
      <c r="E14" s="2322"/>
      <c r="F14" s="2322"/>
      <c r="G14" s="2322"/>
      <c r="H14" s="2322"/>
      <c r="I14" s="2322"/>
      <c r="J14" s="2322"/>
      <c r="K14" s="2322"/>
      <c r="L14" s="2322"/>
      <c r="M14" s="2322"/>
      <c r="N14" s="2323"/>
      <c r="O14" s="494" t="s">
        <v>600</v>
      </c>
      <c r="P14" s="477"/>
      <c r="Q14" s="477"/>
      <c r="R14" s="2301"/>
      <c r="S14" s="2302"/>
      <c r="T14" s="2302"/>
      <c r="U14" s="2302"/>
      <c r="V14" s="2302"/>
      <c r="W14" s="2302"/>
      <c r="X14" s="2302"/>
      <c r="Y14" s="2302"/>
      <c r="Z14" s="2302"/>
      <c r="AA14" s="2302"/>
      <c r="AB14" s="2302"/>
      <c r="AC14" s="2324"/>
      <c r="AD14" s="485" t="s">
        <v>601</v>
      </c>
      <c r="AE14" s="477"/>
      <c r="AF14" s="477"/>
      <c r="AG14" s="477"/>
      <c r="AH14" s="477"/>
      <c r="AI14" s="477"/>
      <c r="AJ14" s="477"/>
      <c r="AK14" s="477"/>
      <c r="AL14" s="477"/>
      <c r="AM14" s="477"/>
      <c r="AN14" s="477"/>
      <c r="AO14" s="477"/>
      <c r="AP14" s="477"/>
      <c r="AQ14" s="485"/>
      <c r="AR14" s="477"/>
      <c r="AS14" s="477"/>
      <c r="AT14" s="477"/>
      <c r="AU14" s="2298"/>
      <c r="AV14" s="2299"/>
      <c r="AW14" s="2300"/>
      <c r="AX14" s="485" t="s">
        <v>602</v>
      </c>
      <c r="AY14" s="477"/>
      <c r="AZ14" s="477"/>
      <c r="BA14" s="477"/>
      <c r="BB14" s="477"/>
      <c r="BC14" s="2298"/>
      <c r="BD14" s="2299"/>
      <c r="BE14" s="2300"/>
      <c r="BF14" s="485" t="s">
        <v>603</v>
      </c>
      <c r="BG14" s="477"/>
      <c r="BH14" s="477"/>
      <c r="BI14" s="477"/>
      <c r="BJ14" s="477"/>
      <c r="BK14" s="477"/>
      <c r="BL14" s="477"/>
      <c r="BM14" s="477"/>
      <c r="BN14" s="477"/>
      <c r="BO14" s="477"/>
      <c r="BP14" s="477"/>
      <c r="BQ14" s="477"/>
      <c r="BR14" s="477"/>
      <c r="BS14" s="492" t="s">
        <v>604</v>
      </c>
      <c r="BT14" s="477"/>
      <c r="BX14" s="477"/>
      <c r="BY14" s="477"/>
      <c r="BZ14" s="477"/>
      <c r="CA14" s="477"/>
      <c r="CB14" s="477"/>
      <c r="CC14" s="477"/>
      <c r="CD14" s="477"/>
      <c r="CE14" s="477"/>
      <c r="CF14" s="477"/>
      <c r="CG14" s="477"/>
      <c r="CH14" s="477"/>
      <c r="CI14" s="477"/>
      <c r="CJ14" s="477"/>
      <c r="CK14" s="477"/>
      <c r="CL14" s="478"/>
      <c r="CM14" s="478"/>
      <c r="CN14" s="478"/>
      <c r="CO14" s="477"/>
    </row>
    <row r="15" spans="1:93">
      <c r="A15" s="477"/>
      <c r="B15" s="477"/>
      <c r="C15" s="477"/>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P15" s="477"/>
      <c r="AQ15" s="477"/>
      <c r="AR15" s="477"/>
      <c r="AS15" s="477"/>
      <c r="AT15" s="477"/>
      <c r="AU15" s="477"/>
      <c r="AV15" s="477"/>
      <c r="AW15" s="477"/>
      <c r="AX15" s="477"/>
      <c r="AY15" s="477"/>
      <c r="AZ15" s="477"/>
      <c r="BA15" s="477"/>
      <c r="BB15" s="477"/>
      <c r="BC15" s="477"/>
      <c r="BD15" s="477"/>
      <c r="BE15" s="477"/>
      <c r="BF15" s="477"/>
      <c r="BG15" s="477"/>
      <c r="BH15" s="477"/>
      <c r="BI15" s="477"/>
      <c r="BJ15" s="477"/>
      <c r="BK15" s="477"/>
      <c r="BL15" s="477"/>
      <c r="BM15" s="477"/>
      <c r="BN15" s="477"/>
      <c r="BO15" s="477"/>
      <c r="BP15" s="477"/>
      <c r="BQ15" s="477"/>
      <c r="BR15" s="477"/>
      <c r="BS15" s="477"/>
      <c r="BT15" s="477"/>
      <c r="BU15" s="477"/>
      <c r="BV15" s="477"/>
      <c r="BW15" s="477"/>
      <c r="BX15" s="477"/>
      <c r="BY15" s="477"/>
      <c r="BZ15" s="477"/>
      <c r="CA15" s="477"/>
      <c r="CB15" s="477"/>
      <c r="CC15" s="477"/>
      <c r="CD15" s="477"/>
      <c r="CE15" s="477"/>
      <c r="CF15" s="477"/>
      <c r="CG15" s="477"/>
      <c r="CH15" s="477"/>
      <c r="CI15" s="477"/>
      <c r="CJ15" s="477"/>
      <c r="CK15" s="477"/>
      <c r="CL15" s="478"/>
      <c r="CM15" s="478"/>
      <c r="CN15" s="478"/>
      <c r="CO15" s="477"/>
    </row>
    <row r="16" spans="1:93" ht="13.9" customHeight="1">
      <c r="A16" s="2326" t="s">
        <v>605</v>
      </c>
      <c r="B16" s="2327"/>
      <c r="C16" s="2328"/>
      <c r="D16" s="495"/>
      <c r="E16" s="496" t="s">
        <v>606</v>
      </c>
      <c r="F16" s="495"/>
      <c r="G16" s="495"/>
      <c r="H16" s="495"/>
      <c r="I16" s="495"/>
      <c r="J16" s="495"/>
      <c r="K16" s="495"/>
      <c r="L16" s="495"/>
      <c r="M16" s="495"/>
      <c r="N16" s="495"/>
      <c r="O16" s="495"/>
      <c r="P16" s="497"/>
      <c r="Q16" s="498"/>
      <c r="R16" s="498"/>
      <c r="S16" s="498"/>
      <c r="T16" s="498"/>
      <c r="U16" s="498" t="s">
        <v>607</v>
      </c>
      <c r="V16" s="498"/>
      <c r="W16" s="498"/>
      <c r="X16" s="498"/>
      <c r="Y16" s="498"/>
      <c r="Z16" s="498"/>
      <c r="AA16" s="498"/>
      <c r="AB16" s="498"/>
      <c r="AC16" s="498"/>
      <c r="AD16" s="498"/>
      <c r="AE16" s="498"/>
      <c r="AF16" s="2311" t="str">
        <f>申告書記入イメージ!AR54</f>
        <v>令和</v>
      </c>
      <c r="AG16" s="2311"/>
      <c r="AH16" s="2311"/>
      <c r="AI16" s="2311"/>
      <c r="AJ16" s="2310" t="str">
        <f>申告書記入イメージ!AV54</f>
        <v>4</v>
      </c>
      <c r="AK16" s="2311"/>
      <c r="AL16" s="2311"/>
      <c r="AM16" s="2311" t="s">
        <v>8</v>
      </c>
      <c r="AN16" s="2311"/>
      <c r="AO16" s="498"/>
      <c r="AP16" s="2311">
        <f>申告書記入イメージ!BA54</f>
        <v>4</v>
      </c>
      <c r="AQ16" s="2311"/>
      <c r="AR16" s="2311"/>
      <c r="AS16" s="2311" t="s">
        <v>9</v>
      </c>
      <c r="AT16" s="2311"/>
      <c r="AU16" s="498"/>
      <c r="AV16" s="2311">
        <f>申告書記入イメージ!BF54</f>
        <v>1</v>
      </c>
      <c r="AW16" s="2311"/>
      <c r="AX16" s="2311"/>
      <c r="AY16" s="2311" t="s">
        <v>579</v>
      </c>
      <c r="AZ16" s="2311"/>
      <c r="BA16" s="498"/>
      <c r="BB16" s="498"/>
      <c r="BC16" s="498" t="s">
        <v>608</v>
      </c>
      <c r="BD16" s="498"/>
      <c r="BE16" s="498"/>
      <c r="BF16" s="498"/>
      <c r="BG16" s="498"/>
      <c r="BH16" s="498"/>
      <c r="BI16" s="498"/>
      <c r="BJ16" s="2311" t="str">
        <f>申告書記入イメージ!BQ54</f>
        <v>令和</v>
      </c>
      <c r="BK16" s="2311"/>
      <c r="BL16" s="2311"/>
      <c r="BM16" s="2311"/>
      <c r="BN16" s="2310" t="str">
        <f>申告書記入イメージ!BU54</f>
        <v>5</v>
      </c>
      <c r="BO16" s="2311"/>
      <c r="BP16" s="2311"/>
      <c r="BQ16" s="2311" t="s">
        <v>8</v>
      </c>
      <c r="BR16" s="2311"/>
      <c r="BS16" s="498"/>
      <c r="BT16" s="2311">
        <f>申告書記入イメージ!BZ54</f>
        <v>3</v>
      </c>
      <c r="BU16" s="2311"/>
      <c r="BV16" s="2311"/>
      <c r="BW16" s="2311" t="s">
        <v>9</v>
      </c>
      <c r="BX16" s="2311"/>
      <c r="BY16" s="498"/>
      <c r="BZ16" s="2311">
        <f>申告書記入イメージ!CE54</f>
        <v>31</v>
      </c>
      <c r="CA16" s="2311"/>
      <c r="CB16" s="2311"/>
      <c r="CC16" s="2311" t="s">
        <v>579</v>
      </c>
      <c r="CD16" s="2311"/>
      <c r="CE16" s="498"/>
      <c r="CF16" s="498"/>
      <c r="CG16" s="498" t="s">
        <v>609</v>
      </c>
      <c r="CH16" s="498"/>
      <c r="CI16" s="498"/>
      <c r="CJ16" s="498"/>
      <c r="CK16" s="499"/>
      <c r="CL16" s="2335" t="s">
        <v>610</v>
      </c>
      <c r="CM16" s="2335"/>
      <c r="CN16" s="2335" t="s">
        <v>611</v>
      </c>
      <c r="CO16" s="2335"/>
    </row>
    <row r="17" spans="1:93">
      <c r="A17" s="2329"/>
      <c r="B17" s="2330"/>
      <c r="C17" s="2331"/>
      <c r="D17" s="500"/>
      <c r="E17" s="500" t="s">
        <v>612</v>
      </c>
      <c r="F17" s="500"/>
      <c r="G17" s="500"/>
      <c r="H17" s="500"/>
      <c r="I17" s="500"/>
      <c r="J17" s="500"/>
      <c r="K17" s="500" t="s">
        <v>613</v>
      </c>
      <c r="L17" s="500"/>
      <c r="M17" s="500"/>
      <c r="N17" s="500"/>
      <c r="O17" s="500"/>
      <c r="P17" s="501"/>
      <c r="Q17" s="502"/>
      <c r="R17" s="2341" t="s">
        <v>614</v>
      </c>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503"/>
      <c r="AS17" s="504"/>
      <c r="AT17" s="505" t="s">
        <v>615</v>
      </c>
      <c r="AU17" s="506"/>
      <c r="AV17" s="507"/>
      <c r="AW17" s="507"/>
      <c r="AX17" s="507"/>
      <c r="AY17" s="507"/>
      <c r="AZ17" s="507"/>
      <c r="BA17" s="507"/>
      <c r="BB17" s="507"/>
      <c r="BC17" s="507"/>
      <c r="BD17" s="507"/>
      <c r="BE17" s="507"/>
      <c r="BF17" s="507"/>
      <c r="BG17" s="508"/>
      <c r="BH17" s="501"/>
      <c r="BI17" s="2342" t="s">
        <v>616</v>
      </c>
      <c r="BJ17" s="2342"/>
      <c r="BK17" s="2342"/>
      <c r="BL17" s="2342"/>
      <c r="BM17" s="2342"/>
      <c r="BN17" s="2342"/>
      <c r="BO17" s="2342"/>
      <c r="BP17" s="2342"/>
      <c r="BQ17" s="2342"/>
      <c r="BR17" s="2342"/>
      <c r="BS17" s="2342"/>
      <c r="BT17" s="2342"/>
      <c r="BU17" s="2342"/>
      <c r="BV17" s="2342"/>
      <c r="BW17" s="2342"/>
      <c r="BX17" s="2342"/>
      <c r="BY17" s="2342"/>
      <c r="BZ17" s="2342"/>
      <c r="CA17" s="2342"/>
      <c r="CB17" s="2342"/>
      <c r="CC17" s="2342"/>
      <c r="CD17" s="2342"/>
      <c r="CE17" s="2342"/>
      <c r="CF17" s="2342"/>
      <c r="CG17" s="2342"/>
      <c r="CH17" s="2342"/>
      <c r="CI17" s="2342"/>
      <c r="CJ17" s="2342"/>
      <c r="CK17" s="509"/>
      <c r="CL17" s="2335"/>
      <c r="CM17" s="2335"/>
      <c r="CN17" s="2335"/>
      <c r="CO17" s="2335"/>
    </row>
    <row r="18" spans="1:93">
      <c r="A18" s="2329"/>
      <c r="B18" s="2330"/>
      <c r="C18" s="2331"/>
      <c r="D18" s="2343" t="s">
        <v>617</v>
      </c>
      <c r="E18" s="2343"/>
      <c r="F18" s="2343"/>
      <c r="G18" s="2343"/>
      <c r="H18" s="2343"/>
      <c r="I18" s="2343"/>
      <c r="J18" s="2343"/>
      <c r="K18" s="2343"/>
      <c r="L18" s="2343"/>
      <c r="M18" s="2343"/>
      <c r="N18" s="2343"/>
      <c r="O18" s="2343"/>
      <c r="P18" s="510" t="s">
        <v>618</v>
      </c>
      <c r="Q18" s="503"/>
      <c r="R18" s="503"/>
      <c r="S18" s="503"/>
      <c r="T18" s="503"/>
      <c r="U18" s="503"/>
      <c r="V18" s="503"/>
      <c r="W18" s="503"/>
      <c r="X18" s="503"/>
      <c r="Y18" s="503"/>
      <c r="Z18" s="503"/>
      <c r="AA18" s="503"/>
      <c r="AB18" s="503"/>
      <c r="AC18" s="503"/>
      <c r="AD18" s="503"/>
      <c r="AE18" s="503"/>
      <c r="AF18" s="503"/>
      <c r="AG18" s="503"/>
      <c r="AH18" s="503"/>
      <c r="AI18" s="503"/>
      <c r="AJ18" s="503"/>
      <c r="AK18" s="503"/>
      <c r="AL18" s="503"/>
      <c r="AM18" s="503"/>
      <c r="AN18" s="503"/>
      <c r="AO18" s="503"/>
      <c r="AP18" s="503" t="s">
        <v>619</v>
      </c>
      <c r="AQ18" s="503"/>
      <c r="AR18" s="503"/>
      <c r="AS18" s="511"/>
      <c r="AT18" s="512" t="s">
        <v>618</v>
      </c>
      <c r="AU18" s="513"/>
      <c r="AV18" s="513"/>
      <c r="AW18" s="513"/>
      <c r="AX18" s="513" t="s">
        <v>70</v>
      </c>
      <c r="AY18" s="513"/>
      <c r="AZ18" s="513"/>
      <c r="BA18" s="513"/>
      <c r="BB18" s="513"/>
      <c r="BC18" s="513"/>
      <c r="BD18" s="513"/>
      <c r="BE18" s="513"/>
      <c r="BF18" s="513"/>
      <c r="BG18" s="513"/>
      <c r="BH18" s="510" t="s">
        <v>618</v>
      </c>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03" t="s">
        <v>620</v>
      </c>
      <c r="CI18" s="514"/>
      <c r="CJ18" s="514"/>
      <c r="CK18" s="515"/>
      <c r="CL18" s="2335"/>
      <c r="CM18" s="2335"/>
      <c r="CN18" s="2335"/>
      <c r="CO18" s="2335"/>
    </row>
    <row r="19" spans="1:93">
      <c r="A19" s="2329"/>
      <c r="B19" s="2330"/>
      <c r="C19" s="2331"/>
      <c r="D19" s="2344"/>
      <c r="E19" s="2344"/>
      <c r="F19" s="2344"/>
      <c r="G19" s="2344"/>
      <c r="H19" s="2344"/>
      <c r="I19" s="2344"/>
      <c r="J19" s="2344"/>
      <c r="K19" s="2344"/>
      <c r="L19" s="2344"/>
      <c r="M19" s="2344"/>
      <c r="N19" s="2344"/>
      <c r="O19" s="2344"/>
      <c r="P19" s="516"/>
      <c r="Q19" s="517"/>
      <c r="R19" s="517"/>
      <c r="S19" s="517"/>
      <c r="T19" s="518"/>
      <c r="U19" s="518"/>
      <c r="V19" s="518"/>
      <c r="W19" s="518"/>
      <c r="X19" s="2312" t="str">
        <f>申告書記入イメージ!V61</f>
        <v/>
      </c>
      <c r="Y19" s="2312"/>
      <c r="Z19" s="2312" t="str">
        <f>申告書記入イメージ!Y61</f>
        <v/>
      </c>
      <c r="AA19" s="2312"/>
      <c r="AB19" s="2312" t="str">
        <f>申告書記入イメージ!AB61</f>
        <v/>
      </c>
      <c r="AC19" s="2312"/>
      <c r="AD19" s="2312" t="str">
        <f>申告書記入イメージ!AE61</f>
        <v/>
      </c>
      <c r="AE19" s="2312"/>
      <c r="AF19" s="2312" t="str">
        <f>申告書記入イメージ!AH61</f>
        <v/>
      </c>
      <c r="AG19" s="2312"/>
      <c r="AH19" s="2312" t="str">
        <f>申告書記入イメージ!AK61</f>
        <v/>
      </c>
      <c r="AI19" s="2312"/>
      <c r="AJ19" s="2312" t="str">
        <f>申告書記入イメージ!AN61</f>
        <v/>
      </c>
      <c r="AK19" s="2312"/>
      <c r="AL19" s="2312" t="str">
        <f>申告書記入イメージ!AQ61</f>
        <v/>
      </c>
      <c r="AM19" s="2312"/>
      <c r="AN19" s="2312" t="str">
        <f>申告書記入イメージ!AT61</f>
        <v/>
      </c>
      <c r="AO19" s="2312"/>
      <c r="AP19" s="517" t="s">
        <v>621</v>
      </c>
      <c r="AQ19" s="517"/>
      <c r="AR19" s="507"/>
      <c r="AS19" s="508"/>
      <c r="AT19" s="2337">
        <f>申告書記入イメージ!BB62</f>
        <v>0</v>
      </c>
      <c r="AU19" s="2338"/>
      <c r="AV19" s="2338"/>
      <c r="AW19" s="2338"/>
      <c r="AX19" s="2338"/>
      <c r="AY19" s="2338"/>
      <c r="AZ19" s="2338"/>
      <c r="BA19" s="2338"/>
      <c r="BB19" s="2338"/>
      <c r="BC19" s="2338"/>
      <c r="BD19" s="2338"/>
      <c r="BE19" s="2338"/>
      <c r="BF19" s="2338"/>
      <c r="BG19" s="2339"/>
      <c r="BH19" s="519"/>
      <c r="BI19" s="520"/>
      <c r="BJ19" s="520"/>
      <c r="BK19" s="521"/>
      <c r="BL19" s="2336" t="str">
        <f>申告書記入イメージ!BR61</f>
        <v/>
      </c>
      <c r="BM19" s="2336"/>
      <c r="BN19" s="2336" t="str">
        <f>申告書記入イメージ!BU61</f>
        <v/>
      </c>
      <c r="BO19" s="2336"/>
      <c r="BP19" s="2336" t="str">
        <f>申告書記入イメージ!BX61</f>
        <v/>
      </c>
      <c r="BQ19" s="2336"/>
      <c r="BR19" s="2336" t="str">
        <f>申告書記入イメージ!CA61</f>
        <v/>
      </c>
      <c r="BS19" s="2336"/>
      <c r="BT19" s="2336" t="str">
        <f>申告書記入イメージ!CD61</f>
        <v/>
      </c>
      <c r="BU19" s="2336"/>
      <c r="BV19" s="2336" t="str">
        <f>申告書記入イメージ!CG61</f>
        <v/>
      </c>
      <c r="BW19" s="2336"/>
      <c r="BX19" s="2336" t="str">
        <f>申告書記入イメージ!CJ61</f>
        <v/>
      </c>
      <c r="BY19" s="2336"/>
      <c r="BZ19" s="2336" t="str">
        <f>申告書記入イメージ!CM61</f>
        <v/>
      </c>
      <c r="CA19" s="2336"/>
      <c r="CB19" s="2336" t="str">
        <f>申告書記入イメージ!CP61</f>
        <v/>
      </c>
      <c r="CC19" s="2336"/>
      <c r="CD19" s="2336" t="str">
        <f>申告書記入イメージ!CS61</f>
        <v/>
      </c>
      <c r="CE19" s="2336"/>
      <c r="CF19" s="2336" t="str">
        <f>申告書記入イメージ!CV61</f>
        <v/>
      </c>
      <c r="CG19" s="2336"/>
      <c r="CH19" s="520"/>
      <c r="CI19" s="520" t="s">
        <v>16</v>
      </c>
      <c r="CJ19" s="520"/>
      <c r="CK19" s="522"/>
      <c r="CL19" s="2335"/>
      <c r="CM19" s="2335"/>
      <c r="CN19" s="2335"/>
      <c r="CO19" s="2335"/>
    </row>
    <row r="20" spans="1:93">
      <c r="A20" s="2329"/>
      <c r="B20" s="2330"/>
      <c r="C20" s="2331"/>
      <c r="D20" s="2345" t="s">
        <v>622</v>
      </c>
      <c r="E20" s="2343"/>
      <c r="F20" s="2343"/>
      <c r="G20" s="2343"/>
      <c r="H20" s="2343"/>
      <c r="I20" s="2343"/>
      <c r="J20" s="2343"/>
      <c r="K20" s="2343"/>
      <c r="L20" s="2343"/>
      <c r="M20" s="2343"/>
      <c r="N20" s="2343"/>
      <c r="O20" s="2346"/>
      <c r="P20" s="510" t="s">
        <v>623</v>
      </c>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503" t="s">
        <v>624</v>
      </c>
      <c r="AQ20" s="503"/>
      <c r="AR20" s="503"/>
      <c r="AS20" s="511"/>
      <c r="AT20" s="523" t="s">
        <v>625</v>
      </c>
      <c r="AU20" s="524"/>
      <c r="AV20" s="524"/>
      <c r="AW20" s="524"/>
      <c r="AX20" s="513" t="s">
        <v>70</v>
      </c>
      <c r="AY20" s="524"/>
      <c r="AZ20" s="524"/>
      <c r="BA20" s="524"/>
      <c r="BB20" s="524"/>
      <c r="BC20" s="524"/>
      <c r="BD20" s="524"/>
      <c r="BE20" s="524"/>
      <c r="BF20" s="524"/>
      <c r="BG20" s="525"/>
      <c r="BH20" s="523" t="s">
        <v>625</v>
      </c>
      <c r="BI20" s="524"/>
      <c r="BJ20" s="524"/>
      <c r="BK20" s="524"/>
      <c r="BL20" s="524"/>
      <c r="BM20" s="524"/>
      <c r="BN20" s="524"/>
      <c r="BO20" s="524"/>
      <c r="BP20" s="524"/>
      <c r="BQ20" s="524"/>
      <c r="BR20" s="524"/>
      <c r="BS20" s="524"/>
      <c r="BT20" s="524"/>
      <c r="BU20" s="524"/>
      <c r="BV20" s="524"/>
      <c r="BW20" s="524"/>
      <c r="BX20" s="524"/>
      <c r="BY20" s="524"/>
      <c r="BZ20" s="524"/>
      <c r="CA20" s="524"/>
      <c r="CB20" s="524"/>
      <c r="CC20" s="524"/>
      <c r="CD20" s="524"/>
      <c r="CE20" s="524"/>
      <c r="CF20" s="524"/>
      <c r="CG20" s="524"/>
      <c r="CH20" s="503" t="s">
        <v>626</v>
      </c>
      <c r="CI20" s="514"/>
      <c r="CJ20" s="514"/>
      <c r="CK20" s="515"/>
      <c r="CL20" s="2335"/>
      <c r="CM20" s="2335"/>
      <c r="CN20" s="2335"/>
      <c r="CO20" s="2335"/>
    </row>
    <row r="21" spans="1:93">
      <c r="A21" s="2329"/>
      <c r="B21" s="2330"/>
      <c r="C21" s="2331"/>
      <c r="D21" s="2347"/>
      <c r="E21" s="2348"/>
      <c r="F21" s="2348"/>
      <c r="G21" s="2348"/>
      <c r="H21" s="2348"/>
      <c r="I21" s="2348"/>
      <c r="J21" s="2348"/>
      <c r="K21" s="2348"/>
      <c r="L21" s="2348"/>
      <c r="M21" s="2348"/>
      <c r="N21" s="2348"/>
      <c r="O21" s="2349"/>
      <c r="P21" s="526"/>
      <c r="Q21" s="526"/>
      <c r="R21" s="526"/>
      <c r="S21" s="526"/>
      <c r="T21" s="527"/>
      <c r="U21" s="527"/>
      <c r="V21" s="528"/>
      <c r="W21" s="528"/>
      <c r="X21" s="2312" t="str">
        <f>申告書記入イメージ!V66</f>
        <v/>
      </c>
      <c r="Y21" s="2312"/>
      <c r="Z21" s="2312" t="str">
        <f>申告書記入イメージ!Y66</f>
        <v/>
      </c>
      <c r="AA21" s="2312"/>
      <c r="AB21" s="2312" t="str">
        <f>申告書記入イメージ!AB66</f>
        <v/>
      </c>
      <c r="AC21" s="2312"/>
      <c r="AD21" s="2312" t="str">
        <f>申告書記入イメージ!AE66</f>
        <v/>
      </c>
      <c r="AE21" s="2312"/>
      <c r="AF21" s="2312" t="str">
        <f>申告書記入イメージ!AH66</f>
        <v/>
      </c>
      <c r="AG21" s="2312"/>
      <c r="AH21" s="2312" t="str">
        <f>申告書記入イメージ!AK66</f>
        <v/>
      </c>
      <c r="AI21" s="2312"/>
      <c r="AJ21" s="2312" t="str">
        <f>申告書記入イメージ!AN66</f>
        <v/>
      </c>
      <c r="AK21" s="2312"/>
      <c r="AL21" s="2312" t="str">
        <f>申告書記入イメージ!AQ66</f>
        <v/>
      </c>
      <c r="AM21" s="2312"/>
      <c r="AN21" s="2312" t="str">
        <f>申告書記入イメージ!AT66</f>
        <v/>
      </c>
      <c r="AO21" s="2312"/>
      <c r="AP21" s="517" t="s">
        <v>621</v>
      </c>
      <c r="AQ21" s="517"/>
      <c r="AR21" s="507"/>
      <c r="AS21" s="508"/>
      <c r="AT21" s="2332" t="str">
        <f>IF(申告書記入イメージ!BB67="","",申告書記入イメージ!BB67)</f>
        <v/>
      </c>
      <c r="AU21" s="2333"/>
      <c r="AV21" s="2333"/>
      <c r="AW21" s="2333"/>
      <c r="AX21" s="2333"/>
      <c r="AY21" s="2333"/>
      <c r="AZ21" s="2333"/>
      <c r="BA21" s="2333"/>
      <c r="BB21" s="2333"/>
      <c r="BC21" s="2333"/>
      <c r="BD21" s="2333"/>
      <c r="BE21" s="2333"/>
      <c r="BF21" s="2333"/>
      <c r="BG21" s="2334"/>
      <c r="BH21" s="529"/>
      <c r="BI21" s="477"/>
      <c r="BJ21" s="477"/>
      <c r="BK21" s="528"/>
      <c r="BL21" s="2340" t="str">
        <f>申告書記入イメージ!BR66</f>
        <v/>
      </c>
      <c r="BM21" s="2340"/>
      <c r="BN21" s="2340" t="str">
        <f>申告書記入イメージ!BU66</f>
        <v/>
      </c>
      <c r="BO21" s="2340"/>
      <c r="BP21" s="2340" t="str">
        <f>申告書記入イメージ!BX66</f>
        <v/>
      </c>
      <c r="BQ21" s="2340"/>
      <c r="BR21" s="2340" t="str">
        <f>申告書記入イメージ!CA66</f>
        <v/>
      </c>
      <c r="BS21" s="2340"/>
      <c r="BT21" s="2340" t="str">
        <f>申告書記入イメージ!CD66</f>
        <v/>
      </c>
      <c r="BU21" s="2340"/>
      <c r="BV21" s="2340" t="str">
        <f>申告書記入イメージ!CG66</f>
        <v/>
      </c>
      <c r="BW21" s="2340"/>
      <c r="BX21" s="2340" t="str">
        <f>申告書記入イメージ!CJ66</f>
        <v/>
      </c>
      <c r="BY21" s="2340"/>
      <c r="BZ21" s="2340" t="str">
        <f>申告書記入イメージ!CM66</f>
        <v/>
      </c>
      <c r="CA21" s="2340"/>
      <c r="CB21" s="2340" t="str">
        <f>申告書記入イメージ!CP66</f>
        <v/>
      </c>
      <c r="CC21" s="2340"/>
      <c r="CD21" s="2340" t="str">
        <f>申告書記入イメージ!CS66</f>
        <v/>
      </c>
      <c r="CE21" s="2340"/>
      <c r="CF21" s="2340" t="str">
        <f>申告書記入イメージ!CV66</f>
        <v/>
      </c>
      <c r="CG21" s="2340"/>
      <c r="CH21" s="520"/>
      <c r="CI21" s="520" t="s">
        <v>16</v>
      </c>
      <c r="CJ21" s="520"/>
      <c r="CK21" s="522"/>
      <c r="CL21" s="2335"/>
      <c r="CM21" s="2335"/>
      <c r="CN21" s="2335"/>
      <c r="CO21" s="2335"/>
    </row>
    <row r="22" spans="1:93" ht="13.5" customHeight="1">
      <c r="A22" s="2329"/>
      <c r="B22" s="2330"/>
      <c r="C22" s="2330"/>
      <c r="D22" s="2313" t="s">
        <v>907</v>
      </c>
      <c r="E22" s="2314"/>
      <c r="F22" s="2314"/>
      <c r="G22" s="2314"/>
      <c r="H22" s="2314"/>
      <c r="I22" s="2314"/>
      <c r="J22" s="2314"/>
      <c r="K22" s="2314"/>
      <c r="L22" s="2314"/>
      <c r="M22" s="2314"/>
      <c r="N22" s="2314"/>
      <c r="O22" s="2315"/>
      <c r="P22" s="523" t="s">
        <v>627</v>
      </c>
      <c r="Q22" s="532"/>
      <c r="R22" s="532"/>
      <c r="S22" s="532"/>
      <c r="T22" s="532"/>
      <c r="U22" s="532"/>
      <c r="V22" s="532"/>
      <c r="W22" s="532"/>
      <c r="X22" s="532"/>
      <c r="Y22" s="532"/>
      <c r="Z22" s="532"/>
      <c r="AA22" s="532"/>
      <c r="AB22" s="532"/>
      <c r="AC22" s="532"/>
      <c r="AD22" s="532"/>
      <c r="AE22" s="532"/>
      <c r="AF22" s="532"/>
      <c r="AG22" s="532"/>
      <c r="AH22" s="532"/>
      <c r="AI22" s="532"/>
      <c r="AJ22" s="532"/>
      <c r="AK22" s="532"/>
      <c r="AL22" s="532"/>
      <c r="AM22" s="532"/>
      <c r="AN22" s="532"/>
      <c r="AO22" s="532"/>
      <c r="AP22" s="533" t="s">
        <v>628</v>
      </c>
      <c r="AQ22" s="532"/>
      <c r="AR22" s="532"/>
      <c r="AS22" s="532"/>
      <c r="AT22" s="534" t="s">
        <v>629</v>
      </c>
      <c r="AU22" s="535"/>
      <c r="AV22" s="535"/>
      <c r="AW22" s="535"/>
      <c r="AX22" s="536" t="s">
        <v>70</v>
      </c>
      <c r="AY22" s="535"/>
      <c r="AZ22" s="535"/>
      <c r="BA22" s="535"/>
      <c r="BB22" s="535"/>
      <c r="BC22" s="535"/>
      <c r="BD22" s="535"/>
      <c r="BE22" s="535"/>
      <c r="BF22" s="535"/>
      <c r="BG22" s="537"/>
      <c r="BH22" s="538" t="s">
        <v>630</v>
      </c>
      <c r="BI22" s="524"/>
      <c r="BJ22" s="524"/>
      <c r="BK22" s="524"/>
      <c r="BL22" s="524"/>
      <c r="BM22" s="524"/>
      <c r="BN22" s="524"/>
      <c r="BO22" s="524"/>
      <c r="BP22" s="524"/>
      <c r="BQ22" s="524"/>
      <c r="BR22" s="524"/>
      <c r="BS22" s="524"/>
      <c r="BT22" s="524"/>
      <c r="BU22" s="524"/>
      <c r="BV22" s="524"/>
      <c r="BW22" s="524"/>
      <c r="BX22" s="524"/>
      <c r="BY22" s="524"/>
      <c r="BZ22" s="524"/>
      <c r="CA22" s="524"/>
      <c r="CB22" s="524"/>
      <c r="CC22" s="524"/>
      <c r="CD22" s="524"/>
      <c r="CE22" s="524"/>
      <c r="CF22" s="524"/>
      <c r="CG22" s="524"/>
      <c r="CH22" s="532" t="s">
        <v>631</v>
      </c>
      <c r="CI22" s="514"/>
      <c r="CJ22" s="514"/>
      <c r="CK22" s="539"/>
      <c r="CL22" s="2335"/>
      <c r="CM22" s="2335"/>
      <c r="CN22" s="2335"/>
      <c r="CO22" s="2335"/>
    </row>
    <row r="23" spans="1:93" ht="13.5" hidden="1" customHeight="1">
      <c r="A23" s="2329"/>
      <c r="B23" s="2330"/>
      <c r="C23" s="2330"/>
      <c r="D23" s="2316"/>
      <c r="E23" s="2317"/>
      <c r="F23" s="2317"/>
      <c r="G23" s="2317"/>
      <c r="H23" s="2317"/>
      <c r="I23" s="2317"/>
      <c r="J23" s="2317"/>
      <c r="K23" s="2317"/>
      <c r="L23" s="2317"/>
      <c r="M23" s="2317"/>
      <c r="N23" s="2317"/>
      <c r="O23" s="2318"/>
      <c r="P23" s="530"/>
      <c r="Q23" s="491"/>
      <c r="R23" s="491"/>
      <c r="S23" s="491"/>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491"/>
      <c r="AQ23" s="491"/>
      <c r="AR23" s="491"/>
      <c r="AS23" s="491"/>
      <c r="AT23" s="540"/>
      <c r="AU23" s="541"/>
      <c r="AV23" s="541"/>
      <c r="AW23" s="541"/>
      <c r="AX23" s="541"/>
      <c r="AY23" s="541"/>
      <c r="AZ23" s="541"/>
      <c r="BA23" s="541"/>
      <c r="BB23" s="541"/>
      <c r="BC23" s="541"/>
      <c r="BD23" s="541"/>
      <c r="BE23" s="541"/>
      <c r="BF23" s="541"/>
      <c r="BG23" s="542"/>
      <c r="BH23" s="543"/>
      <c r="BI23" s="477"/>
      <c r="BJ23" s="477"/>
      <c r="BK23" s="477"/>
      <c r="BL23" s="477"/>
      <c r="BM23" s="477"/>
      <c r="BN23" s="477"/>
      <c r="BO23" s="477"/>
      <c r="BP23" s="477"/>
      <c r="BQ23" s="477"/>
      <c r="BR23" s="477"/>
      <c r="BS23" s="477"/>
      <c r="BT23" s="477"/>
      <c r="BU23" s="477"/>
      <c r="BV23" s="477"/>
      <c r="BW23" s="477"/>
      <c r="BX23" s="477"/>
      <c r="BY23" s="477"/>
      <c r="BZ23" s="477"/>
      <c r="CA23" s="477"/>
      <c r="CB23" s="477"/>
      <c r="CC23" s="477"/>
      <c r="CD23" s="477"/>
      <c r="CE23" s="477"/>
      <c r="CF23" s="477"/>
      <c r="CG23" s="477"/>
      <c r="CH23" s="502"/>
      <c r="CI23" s="491"/>
      <c r="CJ23" s="502"/>
      <c r="CK23" s="544"/>
      <c r="CL23" s="2335"/>
      <c r="CM23" s="2335"/>
      <c r="CN23" s="2335"/>
      <c r="CO23" s="2335"/>
    </row>
    <row r="24" spans="1:93" ht="13.5" customHeight="1">
      <c r="A24" s="2329"/>
      <c r="B24" s="2330"/>
      <c r="C24" s="2330"/>
      <c r="D24" s="2319"/>
      <c r="E24" s="2320"/>
      <c r="F24" s="2320"/>
      <c r="G24" s="2320"/>
      <c r="H24" s="2320"/>
      <c r="I24" s="2320"/>
      <c r="J24" s="2320"/>
      <c r="K24" s="2320"/>
      <c r="L24" s="2320"/>
      <c r="M24" s="2320"/>
      <c r="N24" s="2320"/>
      <c r="O24" s="2321"/>
      <c r="P24" s="545"/>
      <c r="Q24" s="531"/>
      <c r="R24" s="531"/>
      <c r="S24" s="531"/>
      <c r="T24" s="814"/>
      <c r="U24" s="814"/>
      <c r="V24" s="814"/>
      <c r="W24" s="814"/>
      <c r="X24" s="2312" t="str">
        <f>申告書記入イメージ!V71</f>
        <v/>
      </c>
      <c r="Y24" s="2312"/>
      <c r="Z24" s="2312" t="str">
        <f>申告書記入イメージ!Y71</f>
        <v/>
      </c>
      <c r="AA24" s="2312"/>
      <c r="AB24" s="2312" t="str">
        <f>申告書記入イメージ!AB71</f>
        <v/>
      </c>
      <c r="AC24" s="2312"/>
      <c r="AD24" s="2312" t="str">
        <f>申告書記入イメージ!AE71</f>
        <v/>
      </c>
      <c r="AE24" s="2312"/>
      <c r="AF24" s="2312" t="str">
        <f>申告書記入イメージ!AH71</f>
        <v/>
      </c>
      <c r="AG24" s="2312"/>
      <c r="AH24" s="2312" t="str">
        <f>申告書記入イメージ!AK71</f>
        <v/>
      </c>
      <c r="AI24" s="2312"/>
      <c r="AJ24" s="2312" t="str">
        <f>申告書記入イメージ!AN71</f>
        <v/>
      </c>
      <c r="AK24" s="2312"/>
      <c r="AL24" s="2312" t="str">
        <f>申告書記入イメージ!AQ71</f>
        <v/>
      </c>
      <c r="AM24" s="2312"/>
      <c r="AN24" s="2312" t="str">
        <f>申告書記入イメージ!AT71</f>
        <v/>
      </c>
      <c r="AO24" s="2312"/>
      <c r="AP24" s="531" t="s">
        <v>919</v>
      </c>
      <c r="AQ24" s="531"/>
      <c r="AR24" s="531"/>
      <c r="AS24" s="531"/>
      <c r="AT24" s="2332" t="str">
        <f>IF(申告書記入イメージ!BB72="","",申告書記入イメージ!BB72)</f>
        <v>***.**</v>
      </c>
      <c r="AU24" s="2333"/>
      <c r="AV24" s="2333"/>
      <c r="AW24" s="2333"/>
      <c r="AX24" s="2333"/>
      <c r="AY24" s="2333"/>
      <c r="AZ24" s="2333"/>
      <c r="BA24" s="2333"/>
      <c r="BB24" s="2333"/>
      <c r="BC24" s="2333"/>
      <c r="BD24" s="2333"/>
      <c r="BE24" s="2333"/>
      <c r="BF24" s="2333"/>
      <c r="BG24" s="2334"/>
      <c r="BH24" s="546"/>
      <c r="BI24" s="547"/>
      <c r="BJ24" s="547"/>
      <c r="BK24" s="528"/>
      <c r="BL24" s="2340" t="str">
        <f>申告書記入イメージ!BR71</f>
        <v/>
      </c>
      <c r="BM24" s="2340"/>
      <c r="BN24" s="2340" t="str">
        <f>申告書記入イメージ!BU71</f>
        <v/>
      </c>
      <c r="BO24" s="2340"/>
      <c r="BP24" s="2340" t="str">
        <f>申告書記入イメージ!BX71</f>
        <v/>
      </c>
      <c r="BQ24" s="2340"/>
      <c r="BR24" s="2340" t="str">
        <f>申告書記入イメージ!CA71</f>
        <v/>
      </c>
      <c r="BS24" s="2340"/>
      <c r="BT24" s="2340" t="str">
        <f>申告書記入イメージ!CD71</f>
        <v/>
      </c>
      <c r="BU24" s="2340"/>
      <c r="BV24" s="2340" t="str">
        <f>申告書記入イメージ!CG71</f>
        <v/>
      </c>
      <c r="BW24" s="2340"/>
      <c r="BX24" s="2340" t="str">
        <f>申告書記入イメージ!CJ71</f>
        <v/>
      </c>
      <c r="BY24" s="2340"/>
      <c r="BZ24" s="2340" t="str">
        <f>申告書記入イメージ!CM71</f>
        <v/>
      </c>
      <c r="CA24" s="2340"/>
      <c r="CB24" s="2340" t="str">
        <f>申告書記入イメージ!CP71</f>
        <v/>
      </c>
      <c r="CC24" s="2340"/>
      <c r="CD24" s="2340" t="str">
        <f>申告書記入イメージ!CS71</f>
        <v/>
      </c>
      <c r="CE24" s="2340"/>
      <c r="CF24" s="2340" t="str">
        <f>申告書記入イメージ!CV71</f>
        <v/>
      </c>
      <c r="CG24" s="2340"/>
      <c r="CH24" s="547"/>
      <c r="CI24" s="547" t="s">
        <v>920</v>
      </c>
      <c r="CJ24" s="547"/>
      <c r="CK24" s="548"/>
      <c r="CL24" s="2335"/>
      <c r="CM24" s="2335"/>
      <c r="CN24" s="2335"/>
      <c r="CO24" s="2335"/>
    </row>
    <row r="25" spans="1:93">
      <c r="A25" s="549"/>
      <c r="B25" s="550"/>
      <c r="C25" s="550" t="s">
        <v>632</v>
      </c>
      <c r="D25" s="550"/>
      <c r="E25" s="550"/>
      <c r="F25" s="550"/>
      <c r="G25" s="550"/>
      <c r="H25" s="550"/>
      <c r="I25" s="550"/>
      <c r="J25" s="550"/>
      <c r="K25" s="550"/>
      <c r="L25" s="550"/>
      <c r="M25" s="550"/>
      <c r="N25" s="550"/>
      <c r="O25" s="551"/>
      <c r="P25" s="552" t="s">
        <v>633</v>
      </c>
      <c r="Q25" s="503"/>
      <c r="R25" s="503"/>
      <c r="S25" s="503"/>
      <c r="T25" s="553"/>
      <c r="U25" s="553"/>
      <c r="V25" s="553"/>
      <c r="W25" s="553"/>
      <c r="X25" s="553"/>
      <c r="Y25" s="553"/>
      <c r="Z25" s="553"/>
      <c r="AA25" s="553"/>
      <c r="AB25" s="553"/>
      <c r="AC25" s="553"/>
      <c r="AD25" s="553"/>
      <c r="AE25" s="553"/>
      <c r="AF25" s="553"/>
      <c r="AG25" s="553"/>
      <c r="AH25" s="553"/>
      <c r="AI25" s="553"/>
      <c r="AJ25" s="553"/>
      <c r="AK25" s="553"/>
      <c r="AL25" s="553"/>
      <c r="AM25" s="553"/>
      <c r="AN25" s="553"/>
      <c r="AO25" s="553"/>
      <c r="AP25" s="503" t="s">
        <v>634</v>
      </c>
      <c r="AQ25" s="503"/>
      <c r="AR25" s="503"/>
      <c r="AS25" s="511"/>
      <c r="AT25" s="510" t="s">
        <v>633</v>
      </c>
      <c r="AU25" s="514"/>
      <c r="AV25" s="514"/>
      <c r="AW25" s="514"/>
      <c r="AX25" s="514" t="s">
        <v>70</v>
      </c>
      <c r="AY25" s="514"/>
      <c r="AZ25" s="514"/>
      <c r="BA25" s="514"/>
      <c r="BB25" s="514"/>
      <c r="BC25" s="514"/>
      <c r="BD25" s="514"/>
      <c r="BE25" s="514"/>
      <c r="BF25" s="514"/>
      <c r="BG25" s="514"/>
      <c r="BH25" s="510" t="s">
        <v>633</v>
      </c>
      <c r="BI25" s="514"/>
      <c r="BJ25" s="514"/>
      <c r="BK25" s="514"/>
      <c r="BL25" s="514"/>
      <c r="BM25" s="514"/>
      <c r="BN25" s="514"/>
      <c r="BO25" s="514"/>
      <c r="BP25" s="514"/>
      <c r="BQ25" s="514"/>
      <c r="BR25" s="514"/>
      <c r="BS25" s="514"/>
      <c r="BT25" s="514"/>
      <c r="BU25" s="514"/>
      <c r="BV25" s="514"/>
      <c r="BW25" s="514"/>
      <c r="BX25" s="514"/>
      <c r="BY25" s="514"/>
      <c r="BZ25" s="514"/>
      <c r="CA25" s="514"/>
      <c r="CB25" s="514"/>
      <c r="CC25" s="514"/>
      <c r="CD25" s="514"/>
      <c r="CE25" s="514"/>
      <c r="CF25" s="514"/>
      <c r="CG25" s="514"/>
      <c r="CH25" s="503" t="s">
        <v>635</v>
      </c>
      <c r="CI25" s="514"/>
      <c r="CJ25" s="514"/>
      <c r="CK25" s="515"/>
      <c r="CL25" s="2335"/>
      <c r="CM25" s="2335"/>
      <c r="CN25" s="2335"/>
      <c r="CO25" s="2335"/>
    </row>
    <row r="26" spans="1:93">
      <c r="A26" s="554"/>
      <c r="B26" s="555"/>
      <c r="C26" s="555"/>
      <c r="D26" s="555"/>
      <c r="E26" s="555"/>
      <c r="F26" s="555"/>
      <c r="G26" s="555"/>
      <c r="H26" s="555"/>
      <c r="I26" s="555"/>
      <c r="J26" s="555"/>
      <c r="K26" s="555"/>
      <c r="L26" s="556" t="s">
        <v>636</v>
      </c>
      <c r="M26" s="555"/>
      <c r="N26" s="555"/>
      <c r="O26" s="557"/>
      <c r="P26" s="558"/>
      <c r="Q26" s="559"/>
      <c r="R26" s="559"/>
      <c r="S26" s="559"/>
      <c r="T26" s="560"/>
      <c r="U26" s="560"/>
      <c r="V26" s="560"/>
      <c r="W26" s="560"/>
      <c r="X26" s="2312" t="str">
        <f>申告書記入イメージ!V76</f>
        <v/>
      </c>
      <c r="Y26" s="2312"/>
      <c r="Z26" s="2312" t="str">
        <f>申告書記入イメージ!Y76</f>
        <v/>
      </c>
      <c r="AA26" s="2312"/>
      <c r="AB26" s="2312" t="str">
        <f>申告書記入イメージ!AB76</f>
        <v/>
      </c>
      <c r="AC26" s="2312"/>
      <c r="AD26" s="2312" t="str">
        <f>申告書記入イメージ!AE76</f>
        <v/>
      </c>
      <c r="AE26" s="2312"/>
      <c r="AF26" s="2312" t="str">
        <f>申告書記入イメージ!AH76</f>
        <v/>
      </c>
      <c r="AG26" s="2312"/>
      <c r="AH26" s="2312" t="str">
        <f>申告書記入イメージ!AK76</f>
        <v/>
      </c>
      <c r="AI26" s="2312"/>
      <c r="AJ26" s="2312" t="str">
        <f>申告書記入イメージ!AN76</f>
        <v/>
      </c>
      <c r="AK26" s="2312"/>
      <c r="AL26" s="2312" t="str">
        <f>申告書記入イメージ!AQ76</f>
        <v/>
      </c>
      <c r="AM26" s="2312"/>
      <c r="AN26" s="2312" t="str">
        <f>申告書記入イメージ!AT76</f>
        <v/>
      </c>
      <c r="AO26" s="2312"/>
      <c r="AP26" s="559" t="s">
        <v>621</v>
      </c>
      <c r="AQ26" s="559"/>
      <c r="AR26" s="559"/>
      <c r="AS26" s="561"/>
      <c r="AT26" s="2359">
        <f>申告書記入イメージ!BB77</f>
        <v>0.02</v>
      </c>
      <c r="AU26" s="2360"/>
      <c r="AV26" s="2360"/>
      <c r="AW26" s="2360"/>
      <c r="AX26" s="2360"/>
      <c r="AY26" s="2360"/>
      <c r="AZ26" s="2360"/>
      <c r="BA26" s="2360"/>
      <c r="BB26" s="2360"/>
      <c r="BC26" s="2360"/>
      <c r="BD26" s="2360"/>
      <c r="BE26" s="2360"/>
      <c r="BF26" s="2360"/>
      <c r="BG26" s="2361"/>
      <c r="BH26" s="519"/>
      <c r="BI26" s="520"/>
      <c r="BJ26" s="520"/>
      <c r="BK26" s="521"/>
      <c r="BL26" s="2340" t="str">
        <f>申告書記入イメージ!BR76</f>
        <v/>
      </c>
      <c r="BM26" s="2340"/>
      <c r="BN26" s="2340" t="str">
        <f>申告書記入イメージ!BU76</f>
        <v/>
      </c>
      <c r="BO26" s="2340"/>
      <c r="BP26" s="2340" t="str">
        <f>申告書記入イメージ!BX76</f>
        <v/>
      </c>
      <c r="BQ26" s="2340"/>
      <c r="BR26" s="2340" t="str">
        <f>申告書記入イメージ!CA76</f>
        <v/>
      </c>
      <c r="BS26" s="2340"/>
      <c r="BT26" s="2340" t="str">
        <f>申告書記入イメージ!CD76</f>
        <v/>
      </c>
      <c r="BU26" s="2340"/>
      <c r="BV26" s="2340" t="str">
        <f>申告書記入イメージ!CG76</f>
        <v/>
      </c>
      <c r="BW26" s="2340"/>
      <c r="BX26" s="2340" t="str">
        <f>申告書記入イメージ!CJ76</f>
        <v/>
      </c>
      <c r="BY26" s="2340"/>
      <c r="BZ26" s="2340" t="str">
        <f>申告書記入イメージ!CM76</f>
        <v/>
      </c>
      <c r="CA26" s="2340"/>
      <c r="CB26" s="2340" t="str">
        <f>申告書記入イメージ!CP76</f>
        <v/>
      </c>
      <c r="CC26" s="2340"/>
      <c r="CD26" s="2340" t="str">
        <f>申告書記入イメージ!CS76</f>
        <v/>
      </c>
      <c r="CE26" s="2340"/>
      <c r="CF26" s="2340" t="str">
        <f>申告書記入イメージ!CV76</f>
        <v/>
      </c>
      <c r="CG26" s="2340"/>
      <c r="CH26" s="520"/>
      <c r="CI26" s="520" t="s">
        <v>16</v>
      </c>
      <c r="CJ26" s="520"/>
      <c r="CK26" s="522"/>
      <c r="CL26" s="2335"/>
      <c r="CM26" s="2335"/>
      <c r="CN26" s="2335"/>
      <c r="CO26" s="2335"/>
    </row>
    <row r="27" spans="1:93" ht="6.75" customHeight="1">
      <c r="A27" s="477"/>
      <c r="B27" s="477"/>
      <c r="C27" s="477"/>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P27" s="477"/>
      <c r="AQ27" s="477"/>
      <c r="AR27" s="477"/>
      <c r="AS27" s="477"/>
      <c r="AT27" s="477"/>
      <c r="AU27" s="477"/>
      <c r="AV27" s="477"/>
      <c r="AW27" s="477"/>
      <c r="AX27" s="477"/>
      <c r="AY27" s="477"/>
      <c r="AZ27" s="477"/>
      <c r="BA27" s="477"/>
      <c r="BB27" s="477"/>
      <c r="BC27" s="477"/>
      <c r="BD27" s="477"/>
      <c r="BE27" s="477"/>
      <c r="BF27" s="477"/>
      <c r="BG27" s="477"/>
      <c r="BH27" s="477"/>
      <c r="BI27" s="477"/>
      <c r="BJ27" s="477"/>
      <c r="BK27" s="477"/>
      <c r="BL27" s="477"/>
      <c r="BM27" s="477"/>
      <c r="BN27" s="477"/>
      <c r="BO27" s="477"/>
      <c r="BP27" s="477"/>
      <c r="BQ27" s="477"/>
      <c r="BR27" s="477"/>
      <c r="BS27" s="477"/>
      <c r="BT27" s="477"/>
      <c r="BU27" s="477"/>
      <c r="BV27" s="477"/>
      <c r="BW27" s="477"/>
      <c r="BX27" s="477"/>
      <c r="BY27" s="477"/>
      <c r="BZ27" s="477"/>
      <c r="CA27" s="477"/>
      <c r="CB27" s="477"/>
      <c r="CC27" s="477"/>
      <c r="CD27" s="477"/>
      <c r="CE27" s="477"/>
      <c r="CF27" s="477"/>
      <c r="CG27" s="477"/>
      <c r="CH27" s="477"/>
      <c r="CI27" s="477"/>
      <c r="CJ27" s="477"/>
      <c r="CK27" s="477"/>
      <c r="CL27" s="2335"/>
      <c r="CM27" s="2335"/>
      <c r="CN27" s="2335"/>
      <c r="CO27" s="2335"/>
    </row>
    <row r="28" spans="1:93">
      <c r="A28" s="2350" t="s">
        <v>908</v>
      </c>
      <c r="B28" s="2327"/>
      <c r="C28" s="2328"/>
      <c r="D28" s="495"/>
      <c r="E28" s="496" t="s">
        <v>637</v>
      </c>
      <c r="F28" s="495"/>
      <c r="G28" s="495"/>
      <c r="H28" s="495"/>
      <c r="I28" s="495"/>
      <c r="J28" s="495"/>
      <c r="K28" s="495"/>
      <c r="L28" s="495"/>
      <c r="M28" s="495"/>
      <c r="N28" s="495"/>
      <c r="O28" s="495"/>
      <c r="P28" s="497"/>
      <c r="Q28" s="498"/>
      <c r="R28" s="498"/>
      <c r="S28" s="498"/>
      <c r="T28" s="498"/>
      <c r="U28" s="498" t="s">
        <v>607</v>
      </c>
      <c r="V28" s="498"/>
      <c r="W28" s="498"/>
      <c r="X28" s="498"/>
      <c r="Y28" s="498"/>
      <c r="Z28" s="498"/>
      <c r="AA28" s="498"/>
      <c r="AB28" s="498"/>
      <c r="AC28" s="498"/>
      <c r="AD28" s="498"/>
      <c r="AE28" s="498"/>
      <c r="AF28" s="2311" t="str">
        <f>申告書記入イメージ!AR81</f>
        <v>令和</v>
      </c>
      <c r="AG28" s="2311"/>
      <c r="AH28" s="2311"/>
      <c r="AI28" s="2311"/>
      <c r="AJ28" s="2310" t="str">
        <f>申告書記入イメージ!AV81</f>
        <v>5</v>
      </c>
      <c r="AK28" s="2311"/>
      <c r="AL28" s="2311"/>
      <c r="AM28" s="2311" t="s">
        <v>8</v>
      </c>
      <c r="AN28" s="2311"/>
      <c r="AO28" s="498"/>
      <c r="AP28" s="2311">
        <f>申告書記入イメージ!BA81</f>
        <v>4</v>
      </c>
      <c r="AQ28" s="2311"/>
      <c r="AR28" s="2311"/>
      <c r="AS28" s="2311" t="s">
        <v>9</v>
      </c>
      <c r="AT28" s="2311"/>
      <c r="AU28" s="498"/>
      <c r="AV28" s="2311">
        <f>申告書記入イメージ!BF81</f>
        <v>1</v>
      </c>
      <c r="AW28" s="2311"/>
      <c r="AX28" s="2311"/>
      <c r="AY28" s="2311" t="s">
        <v>579</v>
      </c>
      <c r="AZ28" s="2311"/>
      <c r="BA28" s="498"/>
      <c r="BB28" s="498"/>
      <c r="BC28" s="498" t="s">
        <v>608</v>
      </c>
      <c r="BD28" s="498"/>
      <c r="BE28" s="498"/>
      <c r="BF28" s="498"/>
      <c r="BG28" s="498"/>
      <c r="BH28" s="498"/>
      <c r="BI28" s="498"/>
      <c r="BJ28" s="2311" t="str">
        <f>申告書記入イメージ!BQ81</f>
        <v>令和</v>
      </c>
      <c r="BK28" s="2311"/>
      <c r="BL28" s="2311"/>
      <c r="BM28" s="2311"/>
      <c r="BN28" s="2310" t="str">
        <f>申告書記入イメージ!BU81</f>
        <v>6</v>
      </c>
      <c r="BO28" s="2311"/>
      <c r="BP28" s="2311"/>
      <c r="BQ28" s="2311" t="s">
        <v>8</v>
      </c>
      <c r="BR28" s="2311"/>
      <c r="BS28" s="498"/>
      <c r="BT28" s="2311">
        <f>申告書記入イメージ!BZ81</f>
        <v>3</v>
      </c>
      <c r="BU28" s="2311"/>
      <c r="BV28" s="2311"/>
      <c r="BW28" s="2311" t="s">
        <v>9</v>
      </c>
      <c r="BX28" s="2311"/>
      <c r="BY28" s="498"/>
      <c r="BZ28" s="2311">
        <f>申告書記入イメージ!CE81</f>
        <v>31</v>
      </c>
      <c r="CA28" s="2311"/>
      <c r="CB28" s="2311"/>
      <c r="CC28" s="2311" t="s">
        <v>579</v>
      </c>
      <c r="CD28" s="2311"/>
      <c r="CE28" s="498"/>
      <c r="CF28" s="498"/>
      <c r="CG28" s="498" t="s">
        <v>609</v>
      </c>
      <c r="CH28" s="498"/>
      <c r="CI28" s="498"/>
      <c r="CJ28" s="498"/>
      <c r="CK28" s="499"/>
      <c r="CL28" s="2335"/>
      <c r="CM28" s="2335"/>
      <c r="CN28" s="2335"/>
      <c r="CO28" s="2335"/>
    </row>
    <row r="29" spans="1:93">
      <c r="A29" s="2329"/>
      <c r="B29" s="2330"/>
      <c r="C29" s="2331"/>
      <c r="D29" s="500"/>
      <c r="E29" s="500" t="s">
        <v>612</v>
      </c>
      <c r="F29" s="500"/>
      <c r="G29" s="500"/>
      <c r="H29" s="500"/>
      <c r="I29" s="500"/>
      <c r="J29" s="500"/>
      <c r="K29" s="500" t="s">
        <v>613</v>
      </c>
      <c r="L29" s="500"/>
      <c r="M29" s="500"/>
      <c r="N29" s="500"/>
      <c r="O29" s="500"/>
      <c r="P29" s="501"/>
      <c r="Q29" s="502"/>
      <c r="R29" s="2341" t="s">
        <v>638</v>
      </c>
      <c r="S29" s="2341"/>
      <c r="T29" s="2341"/>
      <c r="U29" s="2341"/>
      <c r="V29" s="2341"/>
      <c r="W29" s="2341"/>
      <c r="X29" s="2341"/>
      <c r="Y29" s="2341"/>
      <c r="Z29" s="2341"/>
      <c r="AA29" s="2341"/>
      <c r="AB29" s="2341"/>
      <c r="AC29" s="2341"/>
      <c r="AD29" s="2341"/>
      <c r="AE29" s="2341"/>
      <c r="AF29" s="2341"/>
      <c r="AG29" s="2341"/>
      <c r="AH29" s="2341"/>
      <c r="AI29" s="2341"/>
      <c r="AJ29" s="2341"/>
      <c r="AK29" s="2341"/>
      <c r="AL29" s="2341"/>
      <c r="AM29" s="2341"/>
      <c r="AN29" s="2341"/>
      <c r="AO29" s="2341"/>
      <c r="AP29" s="2341"/>
      <c r="AQ29" s="2341"/>
      <c r="AR29" s="503"/>
      <c r="AS29" s="504"/>
      <c r="AT29" s="505"/>
      <c r="AU29" s="2362" t="s">
        <v>639</v>
      </c>
      <c r="AV29" s="2362"/>
      <c r="AW29" s="2362"/>
      <c r="AX29" s="2362"/>
      <c r="AY29" s="2362"/>
      <c r="AZ29" s="2362"/>
      <c r="BA29" s="2362"/>
      <c r="BB29" s="2362"/>
      <c r="BC29" s="2362"/>
      <c r="BD29" s="2362"/>
      <c r="BE29" s="2362"/>
      <c r="BF29" s="507"/>
      <c r="BG29" s="508"/>
      <c r="BH29" s="501"/>
      <c r="BI29" s="2342" t="s">
        <v>640</v>
      </c>
      <c r="BJ29" s="2342"/>
      <c r="BK29" s="2342"/>
      <c r="BL29" s="2342"/>
      <c r="BM29" s="2342"/>
      <c r="BN29" s="2342"/>
      <c r="BO29" s="2342"/>
      <c r="BP29" s="2342"/>
      <c r="BQ29" s="2342"/>
      <c r="BR29" s="2342"/>
      <c r="BS29" s="2342"/>
      <c r="BT29" s="2342"/>
      <c r="BU29" s="2342"/>
      <c r="BV29" s="2342"/>
      <c r="BW29" s="2342"/>
      <c r="BX29" s="2342"/>
      <c r="BY29" s="2342"/>
      <c r="BZ29" s="2342"/>
      <c r="CA29" s="2342"/>
      <c r="CB29" s="2342"/>
      <c r="CC29" s="2342"/>
      <c r="CD29" s="2342"/>
      <c r="CE29" s="2342"/>
      <c r="CF29" s="2342"/>
      <c r="CG29" s="2342"/>
      <c r="CH29" s="2342"/>
      <c r="CI29" s="2342"/>
      <c r="CJ29" s="2342"/>
      <c r="CK29" s="509"/>
      <c r="CL29" s="2335"/>
      <c r="CM29" s="2335"/>
      <c r="CN29" s="2335"/>
      <c r="CO29" s="2335"/>
    </row>
    <row r="30" spans="1:93">
      <c r="A30" s="2329"/>
      <c r="B30" s="2330"/>
      <c r="C30" s="2331"/>
      <c r="D30" s="2343" t="s">
        <v>617</v>
      </c>
      <c r="E30" s="2343"/>
      <c r="F30" s="2343"/>
      <c r="G30" s="2343"/>
      <c r="H30" s="2343"/>
      <c r="I30" s="2343"/>
      <c r="J30" s="2343"/>
      <c r="K30" s="2343"/>
      <c r="L30" s="2343"/>
      <c r="M30" s="2343"/>
      <c r="N30" s="2343"/>
      <c r="O30" s="2343"/>
      <c r="P30" s="510" t="s">
        <v>641</v>
      </c>
      <c r="Q30" s="503"/>
      <c r="R30" s="503"/>
      <c r="S30" s="503"/>
      <c r="T30" s="503"/>
      <c r="U30" s="503"/>
      <c r="V30" s="503"/>
      <c r="W30" s="503"/>
      <c r="X30" s="503"/>
      <c r="Y30" s="503"/>
      <c r="Z30" s="503"/>
      <c r="AA30" s="503"/>
      <c r="AB30" s="503"/>
      <c r="AC30" s="503"/>
      <c r="AD30" s="503"/>
      <c r="AE30" s="503"/>
      <c r="AF30" s="503"/>
      <c r="AG30" s="503"/>
      <c r="AH30" s="503"/>
      <c r="AI30" s="503"/>
      <c r="AJ30" s="503"/>
      <c r="AK30" s="503"/>
      <c r="AL30" s="503"/>
      <c r="AM30" s="503"/>
      <c r="AN30" s="503"/>
      <c r="AO30" s="503"/>
      <c r="AP30" s="503" t="s">
        <v>642</v>
      </c>
      <c r="AQ30" s="503"/>
      <c r="AR30" s="503"/>
      <c r="AS30" s="511"/>
      <c r="AT30" s="512" t="s">
        <v>641</v>
      </c>
      <c r="AU30" s="513"/>
      <c r="AV30" s="513"/>
      <c r="AW30" s="513"/>
      <c r="AX30" s="513" t="s">
        <v>70</v>
      </c>
      <c r="AY30" s="513"/>
      <c r="AZ30" s="513"/>
      <c r="BA30" s="513"/>
      <c r="BB30" s="513"/>
      <c r="BC30" s="513"/>
      <c r="BD30" s="513"/>
      <c r="BE30" s="513"/>
      <c r="BF30" s="513"/>
      <c r="BG30" s="513"/>
      <c r="BH30" s="510" t="s">
        <v>641</v>
      </c>
      <c r="BI30" s="514"/>
      <c r="BJ30" s="514"/>
      <c r="BK30" s="514"/>
      <c r="BL30" s="514"/>
      <c r="BM30" s="514"/>
      <c r="BN30" s="514"/>
      <c r="BO30" s="514"/>
      <c r="BP30" s="514"/>
      <c r="BQ30" s="514"/>
      <c r="BR30" s="514"/>
      <c r="BS30" s="514"/>
      <c r="BT30" s="514"/>
      <c r="BU30" s="514"/>
      <c r="BV30" s="514"/>
      <c r="BW30" s="514"/>
      <c r="BX30" s="514"/>
      <c r="BY30" s="514"/>
      <c r="BZ30" s="514"/>
      <c r="CA30" s="514"/>
      <c r="CB30" s="514"/>
      <c r="CC30" s="514"/>
      <c r="CD30" s="514"/>
      <c r="CE30" s="514"/>
      <c r="CF30" s="514"/>
      <c r="CG30" s="514"/>
      <c r="CH30" s="503" t="s">
        <v>643</v>
      </c>
      <c r="CI30" s="514"/>
      <c r="CJ30" s="514"/>
      <c r="CK30" s="515"/>
      <c r="CL30" s="2335"/>
      <c r="CM30" s="2335"/>
      <c r="CN30" s="2335"/>
      <c r="CO30" s="2335"/>
    </row>
    <row r="31" spans="1:93">
      <c r="A31" s="2329"/>
      <c r="B31" s="2330"/>
      <c r="C31" s="2331"/>
      <c r="D31" s="2344"/>
      <c r="E31" s="2344"/>
      <c r="F31" s="2344"/>
      <c r="G31" s="2344"/>
      <c r="H31" s="2344"/>
      <c r="I31" s="2344"/>
      <c r="J31" s="2344"/>
      <c r="K31" s="2344"/>
      <c r="L31" s="2344"/>
      <c r="M31" s="2344"/>
      <c r="N31" s="2344"/>
      <c r="O31" s="2344"/>
      <c r="P31" s="516"/>
      <c r="Q31" s="517"/>
      <c r="R31" s="517"/>
      <c r="S31" s="517"/>
      <c r="T31" s="518"/>
      <c r="U31" s="518"/>
      <c r="V31" s="518"/>
      <c r="W31" s="518"/>
      <c r="X31" s="2312"/>
      <c r="Y31" s="2312"/>
      <c r="Z31" s="2312"/>
      <c r="AA31" s="2312"/>
      <c r="AB31" s="2312"/>
      <c r="AC31" s="2312"/>
      <c r="AD31" s="2312"/>
      <c r="AE31" s="2312"/>
      <c r="AF31" s="2312"/>
      <c r="AG31" s="2312"/>
      <c r="AH31" s="2312"/>
      <c r="AI31" s="2312"/>
      <c r="AJ31" s="2312"/>
      <c r="AK31" s="2312"/>
      <c r="AL31" s="2312"/>
      <c r="AM31" s="2312"/>
      <c r="AN31" s="2312"/>
      <c r="AO31" s="2312"/>
      <c r="AP31" s="517" t="s">
        <v>621</v>
      </c>
      <c r="AQ31" s="517"/>
      <c r="AR31" s="507"/>
      <c r="AS31" s="508"/>
      <c r="AT31" s="2337"/>
      <c r="AU31" s="2338"/>
      <c r="AV31" s="2338"/>
      <c r="AW31" s="2338"/>
      <c r="AX31" s="2338"/>
      <c r="AY31" s="2338"/>
      <c r="AZ31" s="2338"/>
      <c r="BA31" s="2338"/>
      <c r="BB31" s="2338"/>
      <c r="BC31" s="2338"/>
      <c r="BD31" s="2338"/>
      <c r="BE31" s="2338"/>
      <c r="BF31" s="2338"/>
      <c r="BG31" s="2339"/>
      <c r="BH31" s="519"/>
      <c r="BI31" s="520"/>
      <c r="BJ31" s="520"/>
      <c r="BK31" s="521"/>
      <c r="BL31" s="2336" t="str">
        <f>申告書記入イメージ!BR88</f>
        <v/>
      </c>
      <c r="BM31" s="2336"/>
      <c r="BN31" s="2336" t="str">
        <f>申告書記入イメージ!BU88</f>
        <v/>
      </c>
      <c r="BO31" s="2336"/>
      <c r="BP31" s="2336" t="str">
        <f>申告書記入イメージ!BX88</f>
        <v/>
      </c>
      <c r="BQ31" s="2336"/>
      <c r="BR31" s="2336" t="str">
        <f>申告書記入イメージ!CA88</f>
        <v/>
      </c>
      <c r="BS31" s="2336"/>
      <c r="BT31" s="2336" t="str">
        <f>申告書記入イメージ!CD88</f>
        <v/>
      </c>
      <c r="BU31" s="2336"/>
      <c r="BV31" s="2336" t="str">
        <f>申告書記入イメージ!CG88</f>
        <v/>
      </c>
      <c r="BW31" s="2336"/>
      <c r="BX31" s="2336" t="str">
        <f>申告書記入イメージ!CJ88</f>
        <v/>
      </c>
      <c r="BY31" s="2336"/>
      <c r="BZ31" s="2336" t="str">
        <f>申告書記入イメージ!CM88</f>
        <v/>
      </c>
      <c r="CA31" s="2336"/>
      <c r="CB31" s="2336" t="str">
        <f>申告書記入イメージ!CP88</f>
        <v/>
      </c>
      <c r="CC31" s="2336"/>
      <c r="CD31" s="2336" t="str">
        <f>申告書記入イメージ!CS88</f>
        <v/>
      </c>
      <c r="CE31" s="2336"/>
      <c r="CF31" s="2336" t="str">
        <f>申告書記入イメージ!CV88</f>
        <v/>
      </c>
      <c r="CG31" s="2336"/>
      <c r="CH31" s="520"/>
      <c r="CI31" s="520" t="s">
        <v>16</v>
      </c>
      <c r="CJ31" s="520"/>
      <c r="CK31" s="522"/>
      <c r="CL31" s="478"/>
      <c r="CM31" s="478"/>
      <c r="CN31" s="2335"/>
      <c r="CO31" s="2335"/>
    </row>
    <row r="32" spans="1:93">
      <c r="A32" s="2329"/>
      <c r="B32" s="2330"/>
      <c r="C32" s="2331"/>
      <c r="D32" s="2345" t="s">
        <v>622</v>
      </c>
      <c r="E32" s="2343"/>
      <c r="F32" s="2343"/>
      <c r="G32" s="2343"/>
      <c r="H32" s="2343"/>
      <c r="I32" s="2343"/>
      <c r="J32" s="2343"/>
      <c r="K32" s="2343"/>
      <c r="L32" s="2343"/>
      <c r="M32" s="2343"/>
      <c r="N32" s="2343"/>
      <c r="O32" s="2346"/>
      <c r="P32" s="510" t="s">
        <v>644</v>
      </c>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503" t="s">
        <v>645</v>
      </c>
      <c r="AQ32" s="503"/>
      <c r="AR32" s="503"/>
      <c r="AS32" s="511"/>
      <c r="AT32" s="523" t="s">
        <v>644</v>
      </c>
      <c r="AU32" s="524"/>
      <c r="AV32" s="524"/>
      <c r="AW32" s="524"/>
      <c r="AX32" s="513" t="s">
        <v>70</v>
      </c>
      <c r="AY32" s="524"/>
      <c r="AZ32" s="524"/>
      <c r="BA32" s="524"/>
      <c r="BB32" s="524"/>
      <c r="BC32" s="524"/>
      <c r="BD32" s="524"/>
      <c r="BE32" s="524"/>
      <c r="BF32" s="524"/>
      <c r="BG32" s="525"/>
      <c r="BH32" s="523" t="s">
        <v>644</v>
      </c>
      <c r="BI32" s="524"/>
      <c r="BJ32" s="524"/>
      <c r="BK32" s="524"/>
      <c r="BL32" s="524"/>
      <c r="BM32" s="524"/>
      <c r="BN32" s="524"/>
      <c r="BO32" s="524"/>
      <c r="BP32" s="524"/>
      <c r="BQ32" s="524"/>
      <c r="BR32" s="524"/>
      <c r="BS32" s="524"/>
      <c r="BT32" s="524"/>
      <c r="BU32" s="524"/>
      <c r="BV32" s="524"/>
      <c r="BW32" s="524"/>
      <c r="BX32" s="524"/>
      <c r="BY32" s="524"/>
      <c r="BZ32" s="524"/>
      <c r="CA32" s="524"/>
      <c r="CB32" s="524"/>
      <c r="CC32" s="524"/>
      <c r="CD32" s="524"/>
      <c r="CE32" s="524"/>
      <c r="CF32" s="524"/>
      <c r="CG32" s="524"/>
      <c r="CH32" s="503" t="s">
        <v>646</v>
      </c>
      <c r="CI32" s="514"/>
      <c r="CJ32" s="514"/>
      <c r="CK32" s="515"/>
      <c r="CL32" s="478"/>
      <c r="CM32" s="478"/>
      <c r="CN32" s="2335"/>
      <c r="CO32" s="2335"/>
    </row>
    <row r="33" spans="1:93">
      <c r="A33" s="2329"/>
      <c r="B33" s="2330"/>
      <c r="C33" s="2331"/>
      <c r="D33" s="2347"/>
      <c r="E33" s="2348"/>
      <c r="F33" s="2348"/>
      <c r="G33" s="2348"/>
      <c r="H33" s="2348"/>
      <c r="I33" s="2348"/>
      <c r="J33" s="2348"/>
      <c r="K33" s="2348"/>
      <c r="L33" s="2348"/>
      <c r="M33" s="2348"/>
      <c r="N33" s="2348"/>
      <c r="O33" s="2349"/>
      <c r="P33" s="526"/>
      <c r="Q33" s="526"/>
      <c r="R33" s="526"/>
      <c r="S33" s="526"/>
      <c r="T33" s="527"/>
      <c r="U33" s="527"/>
      <c r="V33" s="528"/>
      <c r="W33" s="528"/>
      <c r="X33" s="2312" t="str">
        <f>申告書記入イメージ!V93</f>
        <v/>
      </c>
      <c r="Y33" s="2312"/>
      <c r="Z33" s="2312" t="str">
        <f>申告書記入イメージ!Y93</f>
        <v/>
      </c>
      <c r="AA33" s="2312"/>
      <c r="AB33" s="2312" t="str">
        <f>申告書記入イメージ!AB93</f>
        <v/>
      </c>
      <c r="AC33" s="2312"/>
      <c r="AD33" s="2312" t="str">
        <f>申告書記入イメージ!AE93</f>
        <v/>
      </c>
      <c r="AE33" s="2312"/>
      <c r="AF33" s="2312" t="str">
        <f>申告書記入イメージ!AH93</f>
        <v/>
      </c>
      <c r="AG33" s="2312"/>
      <c r="AH33" s="2312" t="str">
        <f>申告書記入イメージ!AK93</f>
        <v/>
      </c>
      <c r="AI33" s="2312"/>
      <c r="AJ33" s="2312" t="str">
        <f>申告書記入イメージ!AN93</f>
        <v/>
      </c>
      <c r="AK33" s="2312"/>
      <c r="AL33" s="2312" t="str">
        <f>申告書記入イメージ!AQ93</f>
        <v/>
      </c>
      <c r="AM33" s="2312"/>
      <c r="AN33" s="2312" t="str">
        <f>申告書記入イメージ!AT93</f>
        <v/>
      </c>
      <c r="AO33" s="2312"/>
      <c r="AP33" s="517" t="s">
        <v>621</v>
      </c>
      <c r="AQ33" s="517"/>
      <c r="AR33" s="507"/>
      <c r="AS33" s="508"/>
      <c r="AT33" s="2356" t="str">
        <f>IF(申告書記入イメージ!BB94="","",申告書記入イメージ!BB94)</f>
        <v/>
      </c>
      <c r="AU33" s="2357"/>
      <c r="AV33" s="2357"/>
      <c r="AW33" s="2357"/>
      <c r="AX33" s="2357"/>
      <c r="AY33" s="2357"/>
      <c r="AZ33" s="2357"/>
      <c r="BA33" s="2357"/>
      <c r="BB33" s="2357"/>
      <c r="BC33" s="2357"/>
      <c r="BD33" s="2357"/>
      <c r="BE33" s="2357"/>
      <c r="BF33" s="2357"/>
      <c r="BG33" s="2358"/>
      <c r="BH33" s="529"/>
      <c r="BI33" s="477"/>
      <c r="BJ33" s="477"/>
      <c r="BK33" s="528"/>
      <c r="BL33" s="2340" t="str">
        <f>申告書記入イメージ!BR93</f>
        <v/>
      </c>
      <c r="BM33" s="2340"/>
      <c r="BN33" s="2340" t="str">
        <f>申告書記入イメージ!BU93</f>
        <v/>
      </c>
      <c r="BO33" s="2340"/>
      <c r="BP33" s="2340" t="str">
        <f>申告書記入イメージ!BX93</f>
        <v/>
      </c>
      <c r="BQ33" s="2340"/>
      <c r="BR33" s="2340" t="str">
        <f>申告書記入イメージ!CA93</f>
        <v/>
      </c>
      <c r="BS33" s="2340"/>
      <c r="BT33" s="2340" t="str">
        <f>申告書記入イメージ!CD93</f>
        <v/>
      </c>
      <c r="BU33" s="2340"/>
      <c r="BV33" s="2340" t="str">
        <f>申告書記入イメージ!CG93</f>
        <v/>
      </c>
      <c r="BW33" s="2340"/>
      <c r="BX33" s="2340" t="str">
        <f>申告書記入イメージ!CJ93</f>
        <v/>
      </c>
      <c r="BY33" s="2340"/>
      <c r="BZ33" s="2340" t="str">
        <f>申告書記入イメージ!CM93</f>
        <v/>
      </c>
      <c r="CA33" s="2340"/>
      <c r="CB33" s="2340" t="str">
        <f>申告書記入イメージ!CP93</f>
        <v/>
      </c>
      <c r="CC33" s="2340"/>
      <c r="CD33" s="2340" t="str">
        <f>申告書記入イメージ!CS93</f>
        <v/>
      </c>
      <c r="CE33" s="2340"/>
      <c r="CF33" s="2340" t="str">
        <f>申告書記入イメージ!CV93</f>
        <v/>
      </c>
      <c r="CG33" s="2340"/>
      <c r="CH33" s="520"/>
      <c r="CI33" s="520" t="s">
        <v>16</v>
      </c>
      <c r="CJ33" s="520"/>
      <c r="CK33" s="522"/>
      <c r="CL33" s="478"/>
      <c r="CM33" s="478"/>
      <c r="CN33" s="2335"/>
      <c r="CO33" s="2335"/>
    </row>
    <row r="34" spans="1:93">
      <c r="A34" s="2329"/>
      <c r="B34" s="2330"/>
      <c r="C34" s="2330"/>
      <c r="D34" s="2353" t="s">
        <v>907</v>
      </c>
      <c r="E34" s="2354"/>
      <c r="F34" s="2354"/>
      <c r="G34" s="2354"/>
      <c r="H34" s="2354"/>
      <c r="I34" s="2354"/>
      <c r="J34" s="2354"/>
      <c r="K34" s="2354"/>
      <c r="L34" s="2354"/>
      <c r="M34" s="2354"/>
      <c r="N34" s="2354"/>
      <c r="O34" s="2354"/>
      <c r="P34" s="523" t="s">
        <v>648</v>
      </c>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3" t="s">
        <v>649</v>
      </c>
      <c r="AQ34" s="532"/>
      <c r="AR34" s="532"/>
      <c r="AS34" s="532"/>
      <c r="AT34" s="534" t="s">
        <v>648</v>
      </c>
      <c r="AU34" s="535"/>
      <c r="AV34" s="535"/>
      <c r="AW34" s="535"/>
      <c r="AX34" s="536" t="s">
        <v>70</v>
      </c>
      <c r="AY34" s="535"/>
      <c r="AZ34" s="535"/>
      <c r="BA34" s="535"/>
      <c r="BB34" s="535"/>
      <c r="BC34" s="535"/>
      <c r="BD34" s="535"/>
      <c r="BE34" s="535"/>
      <c r="BF34" s="535"/>
      <c r="BG34" s="537"/>
      <c r="BH34" s="538" t="s">
        <v>648</v>
      </c>
      <c r="BI34" s="524"/>
      <c r="BJ34" s="524"/>
      <c r="BK34" s="524"/>
      <c r="BL34" s="524"/>
      <c r="BM34" s="524"/>
      <c r="BN34" s="524"/>
      <c r="BO34" s="524"/>
      <c r="BP34" s="524"/>
      <c r="BQ34" s="524"/>
      <c r="BR34" s="524"/>
      <c r="BS34" s="524"/>
      <c r="BT34" s="524"/>
      <c r="BU34" s="524"/>
      <c r="BV34" s="524"/>
      <c r="BW34" s="524"/>
      <c r="BX34" s="524"/>
      <c r="BY34" s="524"/>
      <c r="BZ34" s="524"/>
      <c r="CA34" s="524"/>
      <c r="CB34" s="524"/>
      <c r="CC34" s="524"/>
      <c r="CD34" s="524"/>
      <c r="CE34" s="524"/>
      <c r="CF34" s="524"/>
      <c r="CG34" s="524"/>
      <c r="CH34" s="532" t="s">
        <v>650</v>
      </c>
      <c r="CI34" s="514"/>
      <c r="CJ34" s="514"/>
      <c r="CK34" s="539"/>
      <c r="CL34" s="478"/>
      <c r="CM34" s="478"/>
      <c r="CN34" s="2335"/>
      <c r="CO34" s="2335"/>
    </row>
    <row r="35" spans="1:93" hidden="1">
      <c r="A35" s="2329"/>
      <c r="B35" s="2330"/>
      <c r="C35" s="2330"/>
      <c r="D35" s="2353"/>
      <c r="E35" s="2354"/>
      <c r="F35" s="2354"/>
      <c r="G35" s="2354"/>
      <c r="H35" s="2354"/>
      <c r="I35" s="2354"/>
      <c r="J35" s="2354"/>
      <c r="K35" s="2354"/>
      <c r="L35" s="2354"/>
      <c r="M35" s="2354"/>
      <c r="N35" s="2354"/>
      <c r="O35" s="2354"/>
      <c r="P35" s="530"/>
      <c r="Q35" s="491"/>
      <c r="R35" s="491"/>
      <c r="S35" s="491"/>
      <c r="T35" s="491"/>
      <c r="U35" s="491"/>
      <c r="V35" s="491"/>
      <c r="W35" s="491"/>
      <c r="X35" s="491"/>
      <c r="Y35" s="491"/>
      <c r="Z35" s="491"/>
      <c r="AA35" s="491"/>
      <c r="AB35" s="491"/>
      <c r="AC35" s="491"/>
      <c r="AD35" s="491"/>
      <c r="AE35" s="491"/>
      <c r="AF35" s="491"/>
      <c r="AG35" s="491"/>
      <c r="AH35" s="491"/>
      <c r="AI35" s="491"/>
      <c r="AJ35" s="491"/>
      <c r="AK35" s="491"/>
      <c r="AL35" s="491"/>
      <c r="AM35" s="491"/>
      <c r="AN35" s="491"/>
      <c r="AO35" s="491"/>
      <c r="AP35" s="491"/>
      <c r="AQ35" s="491"/>
      <c r="AR35" s="491"/>
      <c r="AS35" s="491"/>
      <c r="AT35" s="543"/>
      <c r="AU35" s="477"/>
      <c r="AV35" s="477"/>
      <c r="AW35" s="477"/>
      <c r="AX35" s="477"/>
      <c r="AY35" s="477"/>
      <c r="AZ35" s="477"/>
      <c r="BA35" s="477"/>
      <c r="BB35" s="477"/>
      <c r="BC35" s="477"/>
      <c r="BD35" s="477"/>
      <c r="BE35" s="477"/>
      <c r="BF35" s="477"/>
      <c r="BG35" s="562"/>
      <c r="BH35" s="543"/>
      <c r="BI35" s="477"/>
      <c r="BJ35" s="477"/>
      <c r="BK35" s="477"/>
      <c r="BL35" s="477"/>
      <c r="BM35" s="477"/>
      <c r="BN35" s="477"/>
      <c r="BO35" s="477"/>
      <c r="BP35" s="477"/>
      <c r="BQ35" s="477"/>
      <c r="BR35" s="477"/>
      <c r="BS35" s="477"/>
      <c r="BT35" s="477"/>
      <c r="BU35" s="477"/>
      <c r="BV35" s="477"/>
      <c r="BW35" s="477"/>
      <c r="BX35" s="477"/>
      <c r="BY35" s="477"/>
      <c r="BZ35" s="477"/>
      <c r="CA35" s="477"/>
      <c r="CB35" s="477"/>
      <c r="CC35" s="477"/>
      <c r="CD35" s="477"/>
      <c r="CE35" s="477"/>
      <c r="CF35" s="477"/>
      <c r="CG35" s="477"/>
      <c r="CH35" s="502"/>
      <c r="CI35" s="491"/>
      <c r="CJ35" s="502"/>
      <c r="CK35" s="544"/>
      <c r="CL35" s="478"/>
      <c r="CM35" s="478"/>
      <c r="CN35" s="2335"/>
      <c r="CO35" s="2335"/>
    </row>
    <row r="36" spans="1:93">
      <c r="A36" s="2351"/>
      <c r="B36" s="2352"/>
      <c r="C36" s="2352"/>
      <c r="D36" s="2355"/>
      <c r="E36" s="2348"/>
      <c r="F36" s="2348"/>
      <c r="G36" s="2348"/>
      <c r="H36" s="2348"/>
      <c r="I36" s="2348"/>
      <c r="J36" s="2348"/>
      <c r="K36" s="2348"/>
      <c r="L36" s="2348"/>
      <c r="M36" s="2348"/>
      <c r="N36" s="2348"/>
      <c r="O36" s="2348"/>
      <c r="P36" s="545"/>
      <c r="Q36" s="531"/>
      <c r="R36" s="531"/>
      <c r="S36" s="531"/>
      <c r="T36" s="531"/>
      <c r="U36" s="531"/>
      <c r="V36" s="531"/>
      <c r="W36" s="531"/>
      <c r="X36" s="2348"/>
      <c r="Y36" s="2348"/>
      <c r="Z36" s="2348"/>
      <c r="AA36" s="2348"/>
      <c r="AB36" s="2348"/>
      <c r="AC36" s="2348"/>
      <c r="AD36" s="2348"/>
      <c r="AE36" s="2348"/>
      <c r="AF36" s="2348"/>
      <c r="AG36" s="2348"/>
      <c r="AH36" s="2348"/>
      <c r="AI36" s="2348"/>
      <c r="AJ36" s="2348"/>
      <c r="AK36" s="2348"/>
      <c r="AL36" s="2348"/>
      <c r="AM36" s="2348"/>
      <c r="AN36" s="2348"/>
      <c r="AO36" s="2348"/>
      <c r="AP36" s="531" t="s">
        <v>919</v>
      </c>
      <c r="AQ36" s="531"/>
      <c r="AR36" s="531"/>
      <c r="AS36" s="531"/>
      <c r="AT36" s="2363" t="str">
        <f>IF(申告書記入イメージ!BB99="","",申告書記入イメージ!BB99)</f>
        <v/>
      </c>
      <c r="AU36" s="2364"/>
      <c r="AV36" s="2364"/>
      <c r="AW36" s="2364"/>
      <c r="AX36" s="2364"/>
      <c r="AY36" s="2364"/>
      <c r="AZ36" s="2364"/>
      <c r="BA36" s="2364"/>
      <c r="BB36" s="2364"/>
      <c r="BC36" s="2364"/>
      <c r="BD36" s="2364"/>
      <c r="BE36" s="2364"/>
      <c r="BF36" s="2364"/>
      <c r="BG36" s="2365"/>
      <c r="BH36" s="563"/>
      <c r="BI36" s="526"/>
      <c r="BJ36" s="526"/>
      <c r="BK36" s="527"/>
      <c r="BL36" s="2340" t="str">
        <f>申告書記入イメージ!BR98</f>
        <v/>
      </c>
      <c r="BM36" s="2340"/>
      <c r="BN36" s="2340" t="str">
        <f>申告書記入イメージ!BU98</f>
        <v/>
      </c>
      <c r="BO36" s="2340"/>
      <c r="BP36" s="2340" t="str">
        <f>申告書記入イメージ!BX98</f>
        <v/>
      </c>
      <c r="BQ36" s="2340"/>
      <c r="BR36" s="2340" t="str">
        <f>申告書記入イメージ!CA98</f>
        <v/>
      </c>
      <c r="BS36" s="2340"/>
      <c r="BT36" s="2340" t="str">
        <f>申告書記入イメージ!CD98</f>
        <v/>
      </c>
      <c r="BU36" s="2340"/>
      <c r="BV36" s="2340" t="str">
        <f>申告書記入イメージ!CG98</f>
        <v/>
      </c>
      <c r="BW36" s="2340"/>
      <c r="BX36" s="2340" t="str">
        <f>申告書記入イメージ!CJ98</f>
        <v/>
      </c>
      <c r="BY36" s="2340"/>
      <c r="BZ36" s="2340" t="str">
        <f>申告書記入イメージ!CM98</f>
        <v/>
      </c>
      <c r="CA36" s="2340"/>
      <c r="CB36" s="2340" t="str">
        <f>申告書記入イメージ!CP98</f>
        <v/>
      </c>
      <c r="CC36" s="2340"/>
      <c r="CD36" s="2340" t="str">
        <f>申告書記入イメージ!CS98</f>
        <v/>
      </c>
      <c r="CE36" s="2340"/>
      <c r="CF36" s="2340" t="str">
        <f>申告書記入イメージ!CV98</f>
        <v/>
      </c>
      <c r="CG36" s="2340"/>
      <c r="CH36" s="526"/>
      <c r="CI36" s="526" t="s">
        <v>920</v>
      </c>
      <c r="CJ36" s="526"/>
      <c r="CK36" s="564"/>
      <c r="CL36" s="478"/>
      <c r="CM36" s="478"/>
      <c r="CN36" s="2335"/>
      <c r="CO36" s="2335"/>
    </row>
    <row r="37" spans="1:93">
      <c r="A37" s="477"/>
      <c r="B37" s="477"/>
      <c r="C37" s="477"/>
      <c r="D37" s="485" t="s">
        <v>651</v>
      </c>
      <c r="E37" s="477"/>
      <c r="F37" s="477"/>
      <c r="G37" s="477"/>
      <c r="H37" s="477"/>
      <c r="I37" s="477"/>
      <c r="J37" s="477"/>
      <c r="K37" s="477"/>
      <c r="L37" s="477"/>
      <c r="M37" s="477"/>
      <c r="N37" s="477"/>
      <c r="O37" s="477"/>
      <c r="P37" s="477"/>
      <c r="Q37" s="477"/>
      <c r="R37" s="477"/>
      <c r="S37" s="477"/>
      <c r="T37" s="477"/>
      <c r="U37" s="477"/>
      <c r="V37" s="477"/>
      <c r="W37" s="477"/>
      <c r="X37" s="477"/>
      <c r="Y37" s="477"/>
      <c r="Z37" s="477"/>
      <c r="AA37" s="477"/>
      <c r="AB37" s="485" t="s">
        <v>652</v>
      </c>
      <c r="AC37" s="485"/>
      <c r="AD37" s="485"/>
      <c r="AE37" s="477"/>
      <c r="AF37" s="477"/>
      <c r="AG37" s="477"/>
      <c r="AH37" s="477"/>
      <c r="AI37" s="477"/>
      <c r="AJ37" s="477"/>
      <c r="AK37" s="477"/>
      <c r="AL37" s="477"/>
      <c r="AM37" s="477"/>
      <c r="AN37" s="477"/>
      <c r="AO37" s="477"/>
      <c r="AP37" s="477"/>
      <c r="AQ37" s="477"/>
      <c r="AR37" s="477"/>
      <c r="AS37" s="477"/>
      <c r="AT37" s="477"/>
      <c r="AU37" s="477"/>
      <c r="AV37" s="477"/>
      <c r="AW37" s="477"/>
      <c r="AX37" s="477"/>
      <c r="AY37" s="477"/>
      <c r="AZ37" s="477"/>
      <c r="BA37" s="477"/>
      <c r="BB37" s="477"/>
      <c r="BC37" s="477"/>
      <c r="BD37" s="477"/>
      <c r="BE37" s="477"/>
      <c r="BF37" s="477"/>
      <c r="BG37" s="477"/>
      <c r="BH37" s="477"/>
      <c r="BI37" s="477"/>
      <c r="BJ37" s="477"/>
      <c r="BK37" s="477"/>
      <c r="BL37" s="477"/>
      <c r="BM37" s="477"/>
      <c r="BN37" s="477"/>
      <c r="BO37" s="477"/>
      <c r="BP37" s="477"/>
      <c r="BQ37" s="477"/>
      <c r="BR37" s="477"/>
      <c r="BS37" s="477"/>
      <c r="BT37" s="477"/>
      <c r="BU37" s="477"/>
      <c r="BV37" s="477"/>
      <c r="BW37" s="477"/>
      <c r="BX37" s="477"/>
      <c r="BY37" s="477"/>
      <c r="BZ37" s="477"/>
      <c r="CA37" s="477"/>
      <c r="CB37" s="477"/>
      <c r="CC37" s="477"/>
      <c r="CD37" s="477"/>
      <c r="CE37" s="477"/>
      <c r="CF37" s="477"/>
      <c r="CG37" s="477"/>
      <c r="CH37" s="477"/>
      <c r="CI37" s="477"/>
      <c r="CJ37" s="477"/>
      <c r="CK37" s="477"/>
      <c r="CL37" s="478"/>
      <c r="CM37" s="478"/>
      <c r="CN37" s="2335"/>
      <c r="CO37" s="2335"/>
    </row>
    <row r="38" spans="1:93">
      <c r="A38" s="477"/>
      <c r="B38" s="477"/>
      <c r="C38" s="477"/>
      <c r="D38" s="2367"/>
      <c r="E38" s="2368"/>
      <c r="F38" s="2368"/>
      <c r="G38" s="2368"/>
      <c r="H38" s="2368"/>
      <c r="I38" s="2369"/>
      <c r="J38" s="2370" t="s">
        <v>653</v>
      </c>
      <c r="K38" s="2370"/>
      <c r="L38" s="2298"/>
      <c r="M38" s="2299"/>
      <c r="N38" s="2299"/>
      <c r="O38" s="2299"/>
      <c r="P38" s="2299"/>
      <c r="Q38" s="2299"/>
      <c r="R38" s="2299"/>
      <c r="S38" s="2300"/>
      <c r="T38" s="477" t="s">
        <v>654</v>
      </c>
      <c r="U38" s="477"/>
      <c r="V38" s="477"/>
      <c r="W38" s="477"/>
      <c r="X38" s="477"/>
      <c r="Y38" s="477"/>
      <c r="Z38" s="477"/>
      <c r="AA38" s="477"/>
      <c r="AB38" s="565"/>
      <c r="AC38" s="566"/>
      <c r="AD38" s="566"/>
      <c r="AE38" s="566"/>
      <c r="AF38" s="566"/>
      <c r="AG38" s="566"/>
      <c r="AH38" s="566"/>
      <c r="AI38" s="566"/>
      <c r="AJ38" s="566"/>
      <c r="AK38" s="566"/>
      <c r="AL38" s="2299"/>
      <c r="AM38" s="2300"/>
      <c r="AN38" s="567" t="s">
        <v>655</v>
      </c>
      <c r="AO38" s="567"/>
      <c r="AP38" s="2298"/>
      <c r="AQ38" s="2299"/>
      <c r="AR38" s="2299"/>
      <c r="AS38" s="2299"/>
      <c r="AT38" s="2299"/>
      <c r="AU38" s="2299"/>
      <c r="AV38" s="2299"/>
      <c r="AW38" s="2300"/>
      <c r="AX38" s="2370" t="s">
        <v>655</v>
      </c>
      <c r="AY38" s="2370"/>
      <c r="AZ38" s="2298"/>
      <c r="BA38" s="2299"/>
      <c r="BB38" s="2299"/>
      <c r="BC38" s="2299"/>
      <c r="BD38" s="2299"/>
      <c r="BE38" s="2299"/>
      <c r="BF38" s="2299"/>
      <c r="BG38" s="2300"/>
      <c r="BH38" s="477" t="s">
        <v>656</v>
      </c>
      <c r="BI38" s="477"/>
      <c r="BJ38" s="477"/>
      <c r="BK38" s="477"/>
      <c r="BL38" s="477"/>
      <c r="BM38" s="477"/>
      <c r="BN38" s="568" t="s">
        <v>657</v>
      </c>
      <c r="BO38" s="477"/>
      <c r="BP38" s="568"/>
      <c r="BQ38" s="477"/>
      <c r="BR38" s="477"/>
      <c r="BS38" s="477"/>
      <c r="BT38" s="477"/>
      <c r="BU38" s="477"/>
      <c r="BV38" s="477"/>
      <c r="BW38" s="477"/>
      <c r="BX38" s="477"/>
      <c r="BY38" s="477"/>
      <c r="BZ38" s="477"/>
      <c r="CA38" s="477"/>
      <c r="CB38" s="477"/>
      <c r="CC38" s="477"/>
      <c r="CD38" s="477"/>
      <c r="CE38" s="477"/>
      <c r="CF38" s="2298">
        <f>IF(申告書記入イメージ!CV105=0,"",申告書記入イメージ!CV105)</f>
        <v>1</v>
      </c>
      <c r="CG38" s="2300"/>
      <c r="CH38" s="477" t="s">
        <v>658</v>
      </c>
      <c r="CI38" s="477"/>
      <c r="CJ38" s="477"/>
      <c r="CK38" s="477"/>
      <c r="CL38" s="478"/>
      <c r="CM38" s="478"/>
      <c r="CN38" s="2335"/>
      <c r="CO38" s="2335"/>
    </row>
    <row r="39" spans="1:93" ht="12.75" customHeight="1">
      <c r="A39" s="477"/>
      <c r="B39" s="477"/>
      <c r="C39" s="477"/>
      <c r="D39" s="477"/>
      <c r="E39" s="485" t="s">
        <v>411</v>
      </c>
      <c r="F39" s="477"/>
      <c r="G39" s="477"/>
      <c r="H39" s="477"/>
      <c r="I39" s="477"/>
      <c r="J39" s="477"/>
      <c r="K39" s="477"/>
      <c r="L39" s="477"/>
      <c r="M39" s="477"/>
      <c r="N39" s="485" t="s">
        <v>659</v>
      </c>
      <c r="O39" s="477"/>
      <c r="P39" s="477"/>
      <c r="Q39" s="477"/>
      <c r="R39" s="477"/>
      <c r="S39" s="477"/>
      <c r="T39" s="477"/>
      <c r="U39" s="477"/>
      <c r="V39" s="477"/>
      <c r="W39" s="485" t="s">
        <v>413</v>
      </c>
      <c r="X39" s="477"/>
      <c r="Y39" s="477"/>
      <c r="Z39" s="477"/>
      <c r="AA39" s="477"/>
      <c r="AB39" s="477"/>
      <c r="AC39" s="477"/>
      <c r="AD39" s="477"/>
      <c r="AE39" s="477"/>
      <c r="AF39" s="477"/>
      <c r="AG39" s="477"/>
      <c r="AH39" s="485" t="s">
        <v>414</v>
      </c>
      <c r="AI39" s="477"/>
      <c r="AJ39" s="477"/>
      <c r="AK39" s="477"/>
      <c r="AL39" s="477"/>
      <c r="AM39" s="477"/>
      <c r="AN39" s="477"/>
      <c r="AO39" s="477"/>
      <c r="AP39" s="477"/>
      <c r="AQ39" s="485" t="s">
        <v>415</v>
      </c>
      <c r="AR39" s="477"/>
      <c r="AS39" s="477"/>
      <c r="AT39" s="477"/>
      <c r="AU39" s="477"/>
      <c r="AV39" s="477"/>
      <c r="AW39" s="477"/>
      <c r="AX39" s="477"/>
      <c r="AY39" s="477"/>
      <c r="AZ39" s="477"/>
      <c r="BA39" s="477"/>
      <c r="BB39" s="477"/>
      <c r="BC39" s="477"/>
      <c r="BD39" s="477"/>
      <c r="BE39" s="477"/>
      <c r="BF39" s="477"/>
      <c r="BG39" s="477"/>
      <c r="BH39" s="477"/>
      <c r="BI39" s="477"/>
      <c r="BJ39" s="477"/>
      <c r="BK39" s="477"/>
      <c r="BL39" s="477"/>
      <c r="BM39" s="477"/>
      <c r="BN39" s="477"/>
      <c r="BO39" s="477"/>
      <c r="BP39" s="477"/>
      <c r="BQ39" s="477"/>
      <c r="BR39" s="477"/>
      <c r="BS39" s="477"/>
      <c r="BT39" s="477"/>
      <c r="BU39" s="477"/>
      <c r="BV39" s="477"/>
      <c r="BW39" s="477"/>
      <c r="BX39" s="477"/>
      <c r="BY39" s="477"/>
      <c r="BZ39" s="477"/>
      <c r="CA39" s="477"/>
      <c r="CB39" s="477"/>
      <c r="CC39" s="477"/>
      <c r="CD39" s="477"/>
      <c r="CE39" s="477"/>
      <c r="CF39" s="477"/>
      <c r="CG39" s="477"/>
      <c r="CH39" s="477"/>
      <c r="CI39" s="477"/>
      <c r="CJ39" s="477"/>
      <c r="CK39" s="477"/>
      <c r="CL39" s="478"/>
      <c r="CM39" s="478"/>
      <c r="CN39" s="2335"/>
      <c r="CO39" s="2335"/>
    </row>
    <row r="40" spans="1:93" ht="14.25">
      <c r="A40" s="477"/>
      <c r="B40" s="477"/>
      <c r="C40" s="477"/>
      <c r="D40" s="477"/>
      <c r="E40" s="2298"/>
      <c r="F40" s="2299"/>
      <c r="G40" s="2300"/>
      <c r="H40" s="485" t="s">
        <v>660</v>
      </c>
      <c r="I40" s="477"/>
      <c r="J40" s="477"/>
      <c r="K40" s="477"/>
      <c r="L40" s="2298"/>
      <c r="M40" s="2299"/>
      <c r="N40" s="2300"/>
      <c r="O40" s="485" t="s">
        <v>661</v>
      </c>
      <c r="P40" s="477"/>
      <c r="Q40" s="477"/>
      <c r="R40" s="477"/>
      <c r="S40" s="477"/>
      <c r="T40" s="477"/>
      <c r="U40" s="477"/>
      <c r="V40" s="2298"/>
      <c r="W40" s="2299"/>
      <c r="X40" s="2300"/>
      <c r="Y40" s="485" t="s">
        <v>662</v>
      </c>
      <c r="Z40" s="477"/>
      <c r="AA40" s="477"/>
      <c r="AB40" s="477"/>
      <c r="AC40" s="477"/>
      <c r="AD40" s="477"/>
      <c r="AE40" s="477"/>
      <c r="AF40" s="477"/>
      <c r="AG40" s="477"/>
      <c r="AH40" s="2298"/>
      <c r="AI40" s="2299"/>
      <c r="AJ40" s="2300"/>
      <c r="AK40" s="485" t="s">
        <v>663</v>
      </c>
      <c r="AL40" s="477"/>
      <c r="AM40" s="477"/>
      <c r="AN40" s="477"/>
      <c r="AO40" s="477"/>
      <c r="AP40" s="2371"/>
      <c r="AQ40" s="2366"/>
      <c r="AR40" s="2366"/>
      <c r="AS40" s="2366"/>
      <c r="AT40" s="2366"/>
      <c r="AU40" s="2366"/>
      <c r="AV40" s="2366"/>
      <c r="AW40" s="2366"/>
      <c r="AX40" s="2366"/>
      <c r="AY40" s="2366" t="str">
        <f>IF(申告書記入イメージ!BH110=0,"",申告書記入イメージ!BH110)</f>
        <v/>
      </c>
      <c r="AZ40" s="2366"/>
      <c r="BA40" s="2366"/>
      <c r="BB40" s="2366" t="str">
        <f>IF(申告書記入イメージ!BK110=0,"",申告書記入イメージ!BK110)</f>
        <v/>
      </c>
      <c r="BC40" s="2366"/>
      <c r="BD40" s="2366"/>
      <c r="BE40" s="2366" t="str">
        <f>IF(申告書記入イメージ!BN110=0,"",申告書記入イメージ!BN110)</f>
        <v/>
      </c>
      <c r="BF40" s="2366"/>
      <c r="BG40" s="2366"/>
      <c r="BH40" s="2366" t="str">
        <f>IF(申告書記入イメージ!BQ110=0,"",申告書記入イメージ!BQ110)</f>
        <v/>
      </c>
      <c r="BI40" s="2366"/>
      <c r="BJ40" s="2366"/>
      <c r="BK40" s="2366" t="str">
        <f>IF(申告書記入イメージ!BT110=0,"",申告書記入イメージ!BT110)</f>
        <v/>
      </c>
      <c r="BL40" s="2366"/>
      <c r="BM40" s="2366"/>
      <c r="BN40" s="2366" t="str">
        <f>IF(申告書記入イメージ!BW110=0,"",申告書記入イメージ!BW110)</f>
        <v/>
      </c>
      <c r="BO40" s="2366"/>
      <c r="BP40" s="2366"/>
      <c r="BQ40" s="2366" t="str">
        <f>IF(申告書記入イメージ!BZ110=0,"",申告書記入イメージ!BZ110)</f>
        <v/>
      </c>
      <c r="BR40" s="2366"/>
      <c r="BS40" s="2366"/>
      <c r="BT40" s="2366" t="str">
        <f>IF(申告書記入イメージ!CC110=0,"",申告書記入イメージ!CC110)</f>
        <v/>
      </c>
      <c r="BU40" s="2366"/>
      <c r="BV40" s="2366"/>
      <c r="BW40" s="2366" t="str">
        <f>IF(申告書記入イメージ!CF110=0,"",申告書記入イメージ!CF110)</f>
        <v/>
      </c>
      <c r="BX40" s="2366"/>
      <c r="BY40" s="2366"/>
      <c r="BZ40" s="2366" t="str">
        <f>IF(申告書記入イメージ!CI110=0,"",申告書記入イメージ!CI110)</f>
        <v/>
      </c>
      <c r="CA40" s="2366"/>
      <c r="CB40" s="2366"/>
      <c r="CC40" s="2366" t="str">
        <f>IF(申告書記入イメージ!CL110=0,"",申告書記入イメージ!CL110)</f>
        <v/>
      </c>
      <c r="CD40" s="2366"/>
      <c r="CE40" s="2366"/>
      <c r="CF40" s="2366" t="str">
        <f>IF(申告書記入イメージ!CO110=0,"",申告書記入イメージ!CO110)</f>
        <v/>
      </c>
      <c r="CG40" s="2366"/>
      <c r="CH40" s="2366"/>
      <c r="CI40" s="2366" t="str">
        <f>IF(申告書記入イメージ!CR110=0,"",申告書記入イメージ!CR110)</f>
        <v/>
      </c>
      <c r="CJ40" s="2366"/>
      <c r="CK40" s="2366"/>
      <c r="CL40" s="478"/>
      <c r="CM40" s="478"/>
      <c r="CN40" s="2335"/>
      <c r="CO40" s="2335"/>
    </row>
    <row r="41" spans="1:93">
      <c r="A41" s="477"/>
      <c r="B41" s="477"/>
      <c r="C41" s="477"/>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477"/>
      <c r="AQ41" s="477"/>
      <c r="AR41" s="477"/>
      <c r="AS41" s="477"/>
      <c r="AT41" s="477"/>
      <c r="AU41" s="477"/>
      <c r="AV41" s="492" t="s">
        <v>664</v>
      </c>
      <c r="AW41" s="477"/>
      <c r="AX41" s="477"/>
      <c r="AY41" s="477"/>
      <c r="AZ41" s="477"/>
      <c r="BA41" s="477"/>
      <c r="BB41" s="477"/>
      <c r="BC41" s="477"/>
      <c r="BD41" s="477"/>
      <c r="BE41" s="477"/>
      <c r="BF41" s="477"/>
      <c r="BG41" s="477"/>
      <c r="BH41" s="477"/>
      <c r="BI41" s="477"/>
      <c r="BJ41" s="477"/>
      <c r="BK41" s="477"/>
      <c r="BL41" s="477"/>
      <c r="BM41" s="477"/>
      <c r="BN41" s="477"/>
      <c r="BO41" s="477"/>
      <c r="BP41" s="477"/>
      <c r="BQ41" s="477"/>
      <c r="BR41" s="477"/>
      <c r="BS41" s="477"/>
      <c r="BT41" s="477"/>
      <c r="BU41" s="477"/>
      <c r="BV41" s="477"/>
      <c r="BW41" s="477"/>
      <c r="BX41" s="477"/>
      <c r="BY41" s="477"/>
      <c r="BZ41" s="477"/>
      <c r="CA41" s="477"/>
      <c r="CB41" s="477"/>
      <c r="CC41" s="477"/>
      <c r="CD41" s="477"/>
      <c r="CE41" s="477"/>
      <c r="CF41" s="477"/>
      <c r="CG41" s="477"/>
      <c r="CH41" s="477"/>
      <c r="CI41" s="477"/>
      <c r="CJ41" s="477"/>
      <c r="CK41" s="477"/>
      <c r="CL41" s="478"/>
      <c r="CM41" s="478"/>
      <c r="CN41" s="2335"/>
      <c r="CO41" s="2335"/>
    </row>
    <row r="42" spans="1:93">
      <c r="A42" s="549"/>
      <c r="B42" s="569" t="s">
        <v>665</v>
      </c>
      <c r="C42" s="569"/>
      <c r="D42" s="569"/>
      <c r="E42" s="550"/>
      <c r="F42" s="550"/>
      <c r="G42" s="550"/>
      <c r="H42" s="550"/>
      <c r="I42" s="550"/>
      <c r="J42" s="550"/>
      <c r="K42" s="570"/>
      <c r="L42" s="570"/>
      <c r="M42" s="570"/>
      <c r="N42" s="570"/>
      <c r="O42" s="570"/>
      <c r="P42" s="570"/>
      <c r="Q42" s="570"/>
      <c r="R42" s="570"/>
      <c r="S42" s="570"/>
      <c r="T42" s="571"/>
      <c r="U42" s="2372" t="str">
        <f>IF(申告書記入イメージ!AF117=0,"",申告書記入イメージ!AF117)</f>
        <v/>
      </c>
      <c r="V42" s="2373"/>
      <c r="W42" s="2373"/>
      <c r="X42" s="2373"/>
      <c r="Y42" s="2373"/>
      <c r="Z42" s="2373"/>
      <c r="AA42" s="2373"/>
      <c r="AB42" s="2373"/>
      <c r="AC42" s="2373"/>
      <c r="AD42" s="2373"/>
      <c r="AE42" s="2373"/>
      <c r="AF42" s="2373"/>
      <c r="AG42" s="2373"/>
      <c r="AH42" s="2373"/>
      <c r="AI42" s="2373"/>
      <c r="AJ42" s="2373"/>
      <c r="AK42" s="2373"/>
      <c r="AL42" s="2373"/>
      <c r="AM42" s="2374" t="s">
        <v>16</v>
      </c>
      <c r="AN42" s="2375"/>
      <c r="AO42" s="477"/>
      <c r="AP42" s="477"/>
      <c r="AQ42" s="477"/>
      <c r="AR42" s="477"/>
      <c r="AS42" s="477"/>
      <c r="AT42" s="477"/>
      <c r="AU42" s="477"/>
      <c r="AV42" s="477"/>
      <c r="AW42" s="477"/>
      <c r="AX42" s="477"/>
      <c r="AY42" s="572" t="s">
        <v>666</v>
      </c>
      <c r="AZ42" s="550"/>
      <c r="BA42" s="550"/>
      <c r="BB42" s="550"/>
      <c r="BC42" s="550"/>
      <c r="BD42" s="550"/>
      <c r="BE42" s="550"/>
      <c r="BF42" s="550"/>
      <c r="BG42" s="550"/>
      <c r="BH42" s="550"/>
      <c r="BI42" s="550"/>
      <c r="BJ42" s="550"/>
      <c r="BK42" s="550"/>
      <c r="BL42" s="550"/>
      <c r="BM42" s="550"/>
      <c r="BN42" s="550"/>
      <c r="BO42" s="573"/>
      <c r="BP42" s="495"/>
      <c r="BQ42" s="495"/>
      <c r="BR42" s="495"/>
      <c r="BS42" s="495"/>
      <c r="BT42" s="495"/>
      <c r="BU42" s="495"/>
      <c r="BV42" s="495"/>
      <c r="BW42" s="495"/>
      <c r="BX42" s="495"/>
      <c r="BY42" s="495"/>
      <c r="BZ42" s="495"/>
      <c r="CA42" s="495"/>
      <c r="CB42" s="495"/>
      <c r="CC42" s="495"/>
      <c r="CD42" s="495"/>
      <c r="CE42" s="495"/>
      <c r="CF42" s="495"/>
      <c r="CG42" s="495"/>
      <c r="CH42" s="495" t="s">
        <v>16</v>
      </c>
      <c r="CI42" s="495"/>
      <c r="CJ42" s="495"/>
      <c r="CK42" s="574"/>
      <c r="CL42" s="478"/>
      <c r="CM42" s="478"/>
      <c r="CN42" s="2335"/>
      <c r="CO42" s="2335"/>
    </row>
    <row r="43" spans="1:93">
      <c r="A43" s="573"/>
      <c r="B43" s="495"/>
      <c r="C43" s="495"/>
      <c r="D43" s="495"/>
      <c r="E43" s="495"/>
      <c r="F43" s="575" t="s">
        <v>667</v>
      </c>
      <c r="G43" s="576"/>
      <c r="H43" s="576"/>
      <c r="I43" s="576"/>
      <c r="J43" s="577"/>
      <c r="K43" s="492" t="s">
        <v>668</v>
      </c>
      <c r="L43" s="477"/>
      <c r="M43" s="477"/>
      <c r="N43" s="477"/>
      <c r="O43" s="477"/>
      <c r="P43" s="477"/>
      <c r="Q43" s="477"/>
      <c r="R43" s="477"/>
      <c r="S43" s="477"/>
      <c r="T43" s="477"/>
      <c r="U43" s="578" t="s">
        <v>647</v>
      </c>
      <c r="V43" s="495"/>
      <c r="W43" s="579"/>
      <c r="X43" s="495"/>
      <c r="Y43" s="580"/>
      <c r="Z43" s="581" t="s">
        <v>669</v>
      </c>
      <c r="AA43" s="576"/>
      <c r="AB43" s="576"/>
      <c r="AC43" s="576"/>
      <c r="AD43" s="576"/>
      <c r="AE43" s="576"/>
      <c r="AF43" s="576"/>
      <c r="AG43" s="576"/>
      <c r="AH43" s="576"/>
      <c r="AI43" s="576"/>
      <c r="AJ43" s="582" t="s">
        <v>670</v>
      </c>
      <c r="AK43" s="550"/>
      <c r="AL43" s="550"/>
      <c r="AM43" s="550"/>
      <c r="AN43" s="550"/>
      <c r="AO43" s="550"/>
      <c r="AP43" s="2376" t="s">
        <v>671</v>
      </c>
      <c r="AQ43" s="2377"/>
      <c r="AR43" s="2377"/>
      <c r="AS43" s="2377"/>
      <c r="AT43" s="2377"/>
      <c r="AU43" s="2377"/>
      <c r="AV43" s="2378"/>
      <c r="AW43" s="477"/>
      <c r="AX43" s="477"/>
      <c r="AY43" s="583" t="s">
        <v>672</v>
      </c>
      <c r="AZ43" s="576"/>
      <c r="BA43" s="576"/>
      <c r="BB43" s="576"/>
      <c r="BC43" s="576"/>
      <c r="BD43" s="576"/>
      <c r="BE43" s="576"/>
      <c r="BF43" s="576"/>
      <c r="BG43" s="576"/>
      <c r="BH43" s="576"/>
      <c r="BI43" s="576"/>
      <c r="BJ43" s="576"/>
      <c r="BK43" s="576"/>
      <c r="BL43" s="576"/>
      <c r="BM43" s="576"/>
      <c r="BN43" s="584"/>
      <c r="BO43" s="585"/>
      <c r="BP43" s="576"/>
      <c r="BQ43" s="576"/>
      <c r="BR43" s="576"/>
      <c r="BS43" s="576"/>
      <c r="BT43" s="576"/>
      <c r="BU43" s="576"/>
      <c r="BV43" s="576"/>
      <c r="BW43" s="576"/>
      <c r="BX43" s="576"/>
      <c r="BY43" s="576"/>
      <c r="BZ43" s="576"/>
      <c r="CA43" s="576"/>
      <c r="CB43" s="576"/>
      <c r="CC43" s="576"/>
      <c r="CD43" s="576"/>
      <c r="CE43" s="576"/>
      <c r="CF43" s="576"/>
      <c r="CG43" s="576"/>
      <c r="CH43" s="576"/>
      <c r="CI43" s="576"/>
      <c r="CJ43" s="576"/>
      <c r="CK43" s="584"/>
      <c r="CL43" s="478"/>
      <c r="CM43" s="478"/>
      <c r="CN43" s="2335"/>
      <c r="CO43" s="2335"/>
    </row>
    <row r="44" spans="1:93" ht="15.75" customHeight="1">
      <c r="A44" s="586"/>
      <c r="B44" s="568" t="s">
        <v>673</v>
      </c>
      <c r="C44" s="477"/>
      <c r="D44" s="477"/>
      <c r="E44" s="477"/>
      <c r="F44" s="587" t="s">
        <v>674</v>
      </c>
      <c r="G44" s="526"/>
      <c r="H44" s="526"/>
      <c r="I44" s="526"/>
      <c r="J44" s="588"/>
      <c r="K44" s="2383" t="str">
        <f>IF(申告書記入イメージ!N124=0,"",申告書記入イメージ!N124)</f>
        <v/>
      </c>
      <c r="L44" s="2384"/>
      <c r="M44" s="2384"/>
      <c r="N44" s="2384"/>
      <c r="O44" s="2384"/>
      <c r="P44" s="2384"/>
      <c r="Q44" s="2384"/>
      <c r="R44" s="2384"/>
      <c r="S44" s="492" t="s">
        <v>16</v>
      </c>
      <c r="T44" s="477"/>
      <c r="U44" s="589" t="s">
        <v>675</v>
      </c>
      <c r="V44" s="492"/>
      <c r="W44" s="492"/>
      <c r="X44" s="477"/>
      <c r="Y44" s="477"/>
      <c r="Z44" s="2385">
        <f>申告書記入イメージ!AL124</f>
        <v>0</v>
      </c>
      <c r="AA44" s="2386"/>
      <c r="AB44" s="2386"/>
      <c r="AC44" s="2386"/>
      <c r="AD44" s="2386"/>
      <c r="AE44" s="2386"/>
      <c r="AF44" s="2386"/>
      <c r="AG44" s="2386"/>
      <c r="AH44" s="477" t="s">
        <v>16</v>
      </c>
      <c r="AI44" s="477"/>
      <c r="AJ44" s="590" t="s">
        <v>676</v>
      </c>
      <c r="AK44" s="492"/>
      <c r="AL44" s="477"/>
      <c r="AM44" s="477"/>
      <c r="AN44" s="477"/>
      <c r="AO44" s="477"/>
      <c r="AP44" s="2379"/>
      <c r="AQ44" s="2379"/>
      <c r="AR44" s="2379"/>
      <c r="AS44" s="2379"/>
      <c r="AT44" s="2379"/>
      <c r="AU44" s="2379"/>
      <c r="AV44" s="2380"/>
      <c r="AW44" s="477"/>
      <c r="AX44" s="477"/>
      <c r="AY44" s="591" t="s">
        <v>677</v>
      </c>
      <c r="AZ44" s="477"/>
      <c r="BA44" s="477"/>
      <c r="BB44" s="477"/>
      <c r="BC44" s="477"/>
      <c r="BD44" s="477"/>
      <c r="BE44" s="477"/>
      <c r="BF44" s="477"/>
      <c r="BG44" s="477"/>
      <c r="BH44" s="477"/>
      <c r="BI44" s="477"/>
      <c r="BJ44" s="477"/>
      <c r="BK44" s="477"/>
      <c r="BL44" s="477"/>
      <c r="BM44" s="477"/>
      <c r="BN44" s="592"/>
      <c r="BO44" s="593"/>
      <c r="BP44" s="477"/>
      <c r="BQ44" s="477"/>
      <c r="BR44" s="477"/>
      <c r="BS44" s="477"/>
      <c r="BT44" s="477"/>
      <c r="BU44" s="477"/>
      <c r="BV44" s="477"/>
      <c r="BW44" s="477"/>
      <c r="BX44" s="477"/>
      <c r="BY44" s="477"/>
      <c r="BZ44" s="477"/>
      <c r="CA44" s="477"/>
      <c r="CB44" s="477"/>
      <c r="CC44" s="477"/>
      <c r="CD44" s="477"/>
      <c r="CE44" s="477"/>
      <c r="CF44" s="477"/>
      <c r="CG44" s="477"/>
      <c r="CH44" s="477" t="s">
        <v>393</v>
      </c>
      <c r="CI44" s="477"/>
      <c r="CJ44" s="477"/>
      <c r="CK44" s="592"/>
      <c r="CL44" s="478"/>
      <c r="CM44" s="478"/>
      <c r="CN44" s="2335"/>
      <c r="CO44" s="2335"/>
    </row>
    <row r="45" spans="1:93" ht="15" customHeight="1">
      <c r="A45" s="589" t="s">
        <v>678</v>
      </c>
      <c r="B45" s="477"/>
      <c r="C45" s="477"/>
      <c r="D45" s="477"/>
      <c r="E45" s="477"/>
      <c r="F45" s="581" t="s">
        <v>623</v>
      </c>
      <c r="G45" s="576"/>
      <c r="H45" s="576"/>
      <c r="I45" s="576"/>
      <c r="J45" s="594"/>
      <c r="K45" s="595" t="s">
        <v>679</v>
      </c>
      <c r="L45" s="596"/>
      <c r="M45" s="596"/>
      <c r="N45" s="596"/>
      <c r="O45" s="596"/>
      <c r="P45" s="596"/>
      <c r="Q45" s="596"/>
      <c r="R45" s="596"/>
      <c r="S45" s="596"/>
      <c r="T45" s="596"/>
      <c r="U45" s="596"/>
      <c r="V45" s="596"/>
      <c r="W45" s="596"/>
      <c r="X45" s="596"/>
      <c r="Y45" s="596"/>
      <c r="Z45" s="524"/>
      <c r="AA45" s="524"/>
      <c r="AB45" s="524"/>
      <c r="AC45" s="524"/>
      <c r="AD45" s="524"/>
      <c r="AE45" s="524"/>
      <c r="AF45" s="597" t="s">
        <v>680</v>
      </c>
      <c r="AG45" s="524"/>
      <c r="AH45" s="524"/>
      <c r="AI45" s="524"/>
      <c r="AJ45" s="598"/>
      <c r="AK45" s="477"/>
      <c r="AL45" s="2298" t="str">
        <f>IF(申告書記入イメージ!AY124=0,"",申告書記入イメージ!AY124)</f>
        <v/>
      </c>
      <c r="AM45" s="2299"/>
      <c r="AN45" s="2300"/>
      <c r="AO45" s="477"/>
      <c r="AP45" s="2379"/>
      <c r="AQ45" s="2379"/>
      <c r="AR45" s="2379"/>
      <c r="AS45" s="2379"/>
      <c r="AT45" s="2379"/>
      <c r="AU45" s="2379"/>
      <c r="AV45" s="2380"/>
      <c r="AW45" s="477"/>
      <c r="AX45" s="477"/>
      <c r="AY45" s="599" t="s">
        <v>681</v>
      </c>
      <c r="AZ45" s="600"/>
      <c r="BA45" s="600"/>
      <c r="BB45" s="600"/>
      <c r="BC45" s="600"/>
      <c r="BD45" s="600"/>
      <c r="BE45" s="600"/>
      <c r="BF45" s="600"/>
      <c r="BG45" s="600"/>
      <c r="BH45" s="600"/>
      <c r="BI45" s="600"/>
      <c r="BJ45" s="600"/>
      <c r="BK45" s="600"/>
      <c r="BL45" s="600"/>
      <c r="BM45" s="600"/>
      <c r="BN45" s="600"/>
      <c r="BO45" s="2387"/>
      <c r="BP45" s="2388"/>
      <c r="BQ45" s="2388"/>
      <c r="BR45" s="2388"/>
      <c r="BS45" s="2388"/>
      <c r="BT45" s="2388"/>
      <c r="BU45" s="2388"/>
      <c r="BV45" s="2388"/>
      <c r="BW45" s="2388"/>
      <c r="BX45" s="2388"/>
      <c r="BY45" s="2388"/>
      <c r="BZ45" s="2388"/>
      <c r="CA45" s="2388"/>
      <c r="CB45" s="2388"/>
      <c r="CC45" s="2388"/>
      <c r="CD45" s="2388"/>
      <c r="CE45" s="2388"/>
      <c r="CF45" s="2388"/>
      <c r="CG45" s="2389"/>
      <c r="CH45" s="601" t="s">
        <v>682</v>
      </c>
      <c r="CI45" s="602"/>
      <c r="CJ45" s="602"/>
      <c r="CK45" s="603"/>
      <c r="CL45" s="478"/>
      <c r="CM45" s="478"/>
      <c r="CN45" s="2335"/>
      <c r="CO45" s="2335"/>
    </row>
    <row r="46" spans="1:93" ht="19.149999999999999" customHeight="1">
      <c r="A46" s="586"/>
      <c r="B46" s="477"/>
      <c r="C46" s="477"/>
      <c r="D46" s="477"/>
      <c r="E46" s="477"/>
      <c r="F46" s="604" t="s">
        <v>683</v>
      </c>
      <c r="G46" s="477"/>
      <c r="H46" s="477"/>
      <c r="I46" s="477"/>
      <c r="J46" s="477"/>
      <c r="K46" s="605"/>
      <c r="L46" s="2390" t="str">
        <f>申告書記入イメージ!S129</f>
        <v/>
      </c>
      <c r="M46" s="2390"/>
      <c r="N46" s="2390" t="str">
        <f>申告書記入イメージ!V129</f>
        <v/>
      </c>
      <c r="O46" s="2390"/>
      <c r="P46" s="2390" t="str">
        <f>申告書記入イメージ!Y129</f>
        <v/>
      </c>
      <c r="Q46" s="2390"/>
      <c r="R46" s="2390" t="str">
        <f>申告書記入イメージ!AB129</f>
        <v/>
      </c>
      <c r="S46" s="2391"/>
      <c r="T46" s="2391" t="str">
        <f>申告書記入イメージ!AE129</f>
        <v/>
      </c>
      <c r="U46" s="2391"/>
      <c r="V46" s="2391" t="str">
        <f>申告書記入イメージ!AH129</f>
        <v/>
      </c>
      <c r="W46" s="2391"/>
      <c r="X46" s="2391" t="str">
        <f>申告書記入イメージ!AK129</f>
        <v/>
      </c>
      <c r="Y46" s="2391"/>
      <c r="Z46" s="2391" t="str">
        <f>申告書記入イメージ!AN129</f>
        <v/>
      </c>
      <c r="AA46" s="2391"/>
      <c r="AB46" s="2391" t="str">
        <f>申告書記入イメージ!AQ129</f>
        <v/>
      </c>
      <c r="AC46" s="2391"/>
      <c r="AD46" s="2391" t="str">
        <f>申告書記入イメージ!AT129</f>
        <v/>
      </c>
      <c r="AE46" s="2391"/>
      <c r="AF46" s="2391" t="str">
        <f>申告書記入イメージ!AW129</f>
        <v/>
      </c>
      <c r="AG46" s="2391"/>
      <c r="AH46" s="606" t="s">
        <v>684</v>
      </c>
      <c r="AI46" s="606"/>
      <c r="AJ46" s="554"/>
      <c r="AK46" s="555"/>
      <c r="AL46" s="556" t="s">
        <v>685</v>
      </c>
      <c r="AM46" s="555"/>
      <c r="AN46" s="555"/>
      <c r="AO46" s="555"/>
      <c r="AP46" s="2381"/>
      <c r="AQ46" s="2381"/>
      <c r="AR46" s="2381"/>
      <c r="AS46" s="2381"/>
      <c r="AT46" s="2381"/>
      <c r="AU46" s="2381"/>
      <c r="AV46" s="2382"/>
      <c r="AW46" s="477"/>
      <c r="AX46" s="477"/>
      <c r="AY46" s="477"/>
      <c r="AZ46" s="477"/>
      <c r="BA46" s="477"/>
      <c r="BB46" s="477"/>
      <c r="BC46" s="477"/>
      <c r="BD46" s="477"/>
      <c r="BE46" s="477"/>
      <c r="BF46" s="477"/>
      <c r="BG46" s="477"/>
      <c r="BH46" s="477"/>
      <c r="BI46" s="477"/>
      <c r="BJ46" s="477"/>
      <c r="BK46" s="477"/>
      <c r="BL46" s="477"/>
      <c r="BM46" s="477"/>
      <c r="BN46" s="477"/>
      <c r="BO46" s="477"/>
      <c r="BP46" s="477"/>
      <c r="BQ46" s="477"/>
      <c r="BR46" s="477"/>
      <c r="BS46" s="477"/>
      <c r="BT46" s="477"/>
      <c r="BU46" s="477"/>
      <c r="BV46" s="477"/>
      <c r="BW46" s="477"/>
      <c r="BX46" s="477"/>
      <c r="BY46" s="477"/>
      <c r="BZ46" s="477"/>
      <c r="CA46" s="477"/>
      <c r="CB46" s="477"/>
      <c r="CC46" s="477"/>
      <c r="CD46" s="477"/>
      <c r="CE46" s="477"/>
      <c r="CF46" s="477"/>
      <c r="CG46" s="477"/>
      <c r="CH46" s="477"/>
      <c r="CI46" s="477"/>
      <c r="CJ46" s="477"/>
      <c r="CK46" s="477"/>
      <c r="CL46" s="478"/>
      <c r="CM46" s="478"/>
      <c r="CN46" s="2335"/>
      <c r="CO46" s="2335"/>
    </row>
    <row r="47" spans="1:93" ht="39" customHeight="1">
      <c r="A47" s="2392" t="s">
        <v>686</v>
      </c>
      <c r="B47" s="2393"/>
      <c r="C47" s="2394"/>
      <c r="D47" s="2398" t="s">
        <v>687</v>
      </c>
      <c r="E47" s="2398"/>
      <c r="F47" s="2398"/>
      <c r="G47" s="2400" t="s">
        <v>688</v>
      </c>
      <c r="H47" s="2401"/>
      <c r="I47" s="2401"/>
      <c r="J47" s="2401"/>
      <c r="K47" s="2401"/>
      <c r="L47" s="2401"/>
      <c r="M47" s="2401"/>
      <c r="N47" s="2401"/>
      <c r="O47" s="2401"/>
      <c r="P47" s="2401"/>
      <c r="Q47" s="2401"/>
      <c r="R47" s="2402"/>
      <c r="S47" s="2406" t="s">
        <v>689</v>
      </c>
      <c r="T47" s="2407"/>
      <c r="U47" s="2407"/>
      <c r="V47" s="2407"/>
      <c r="W47" s="2407"/>
      <c r="X47" s="2407"/>
      <c r="Y47" s="2407"/>
      <c r="Z47" s="2407"/>
      <c r="AA47" s="2407"/>
      <c r="AB47" s="2407"/>
      <c r="AC47" s="2407"/>
      <c r="AD47" s="2407"/>
      <c r="AE47" s="2406" t="s">
        <v>690</v>
      </c>
      <c r="AF47" s="2407"/>
      <c r="AG47" s="2407"/>
      <c r="AH47" s="2407"/>
      <c r="AI47" s="2407"/>
      <c r="AJ47" s="2407"/>
      <c r="AK47" s="2407"/>
      <c r="AL47" s="2407"/>
      <c r="AM47" s="2407"/>
      <c r="AN47" s="2407"/>
      <c r="AO47" s="2407"/>
      <c r="AP47" s="2407"/>
      <c r="AQ47" s="2406" t="s">
        <v>691</v>
      </c>
      <c r="AR47" s="2407"/>
      <c r="AS47" s="2407"/>
      <c r="AT47" s="2407"/>
      <c r="AU47" s="2407"/>
      <c r="AV47" s="2407"/>
      <c r="AW47" s="2407"/>
      <c r="AX47" s="2407"/>
      <c r="AY47" s="2407"/>
      <c r="AZ47" s="2407"/>
      <c r="BA47" s="2407"/>
      <c r="BB47" s="2407"/>
      <c r="BC47" s="2406" t="s">
        <v>692</v>
      </c>
      <c r="BD47" s="2407"/>
      <c r="BE47" s="2407"/>
      <c r="BF47" s="2407"/>
      <c r="BG47" s="2407"/>
      <c r="BH47" s="2407"/>
      <c r="BI47" s="2407"/>
      <c r="BJ47" s="2407"/>
      <c r="BK47" s="2407"/>
      <c r="BL47" s="2407"/>
      <c r="BM47" s="2407"/>
      <c r="BN47" s="2407"/>
      <c r="BO47" s="2406" t="s">
        <v>693</v>
      </c>
      <c r="BP47" s="2407"/>
      <c r="BQ47" s="2407"/>
      <c r="BR47" s="2407"/>
      <c r="BS47" s="2407"/>
      <c r="BT47" s="2407"/>
      <c r="BU47" s="2407"/>
      <c r="BV47" s="2407"/>
      <c r="BW47" s="2407"/>
      <c r="BX47" s="2407"/>
      <c r="BY47" s="2407"/>
      <c r="BZ47" s="2407"/>
      <c r="CA47" s="2406" t="s">
        <v>694</v>
      </c>
      <c r="CB47" s="2407"/>
      <c r="CC47" s="2407"/>
      <c r="CD47" s="2407"/>
      <c r="CE47" s="2407"/>
      <c r="CF47" s="2407"/>
      <c r="CG47" s="2407"/>
      <c r="CH47" s="2407"/>
      <c r="CI47" s="2407"/>
      <c r="CJ47" s="2407"/>
      <c r="CK47" s="2407"/>
      <c r="CL47" s="2408"/>
      <c r="CM47" s="478"/>
      <c r="CN47" s="2335"/>
      <c r="CO47" s="2335"/>
    </row>
    <row r="48" spans="1:93" ht="12.75" customHeight="1">
      <c r="A48" s="2395"/>
      <c r="B48" s="2396"/>
      <c r="C48" s="2397"/>
      <c r="D48" s="2399"/>
      <c r="E48" s="2399"/>
      <c r="F48" s="2399"/>
      <c r="G48" s="2403"/>
      <c r="H48" s="2404"/>
      <c r="I48" s="2404"/>
      <c r="J48" s="2404"/>
      <c r="K48" s="2404"/>
      <c r="L48" s="2404"/>
      <c r="M48" s="2404"/>
      <c r="N48" s="2404"/>
      <c r="O48" s="2404"/>
      <c r="P48" s="2404"/>
      <c r="Q48" s="2404"/>
      <c r="R48" s="2405"/>
      <c r="S48" s="2403"/>
      <c r="T48" s="2404"/>
      <c r="U48" s="2404"/>
      <c r="V48" s="2404"/>
      <c r="W48" s="2404"/>
      <c r="X48" s="2404"/>
      <c r="Y48" s="2404"/>
      <c r="Z48" s="2404"/>
      <c r="AA48" s="2404"/>
      <c r="AB48" s="2404"/>
      <c r="AC48" s="2404"/>
      <c r="AD48" s="2404"/>
      <c r="AE48" s="2403"/>
      <c r="AF48" s="2404"/>
      <c r="AG48" s="2404"/>
      <c r="AH48" s="2404"/>
      <c r="AI48" s="2404"/>
      <c r="AJ48" s="2404"/>
      <c r="AK48" s="2404"/>
      <c r="AL48" s="2404"/>
      <c r="AM48" s="2404"/>
      <c r="AN48" s="2404"/>
      <c r="AO48" s="2404"/>
      <c r="AP48" s="2404"/>
      <c r="AQ48" s="2403"/>
      <c r="AR48" s="2404"/>
      <c r="AS48" s="2404"/>
      <c r="AT48" s="2404"/>
      <c r="AU48" s="2404"/>
      <c r="AV48" s="2404"/>
      <c r="AW48" s="2404"/>
      <c r="AX48" s="2404"/>
      <c r="AY48" s="2404"/>
      <c r="AZ48" s="2404"/>
      <c r="BA48" s="2404"/>
      <c r="BB48" s="2404"/>
      <c r="BC48" s="2403"/>
      <c r="BD48" s="2404"/>
      <c r="BE48" s="2404"/>
      <c r="BF48" s="2404"/>
      <c r="BG48" s="2404"/>
      <c r="BH48" s="2404"/>
      <c r="BI48" s="2404"/>
      <c r="BJ48" s="2404"/>
      <c r="BK48" s="2404"/>
      <c r="BL48" s="2404"/>
      <c r="BM48" s="2404"/>
      <c r="BN48" s="2404"/>
      <c r="BO48" s="2403"/>
      <c r="BP48" s="2404"/>
      <c r="BQ48" s="2404"/>
      <c r="BR48" s="2404"/>
      <c r="BS48" s="2404"/>
      <c r="BT48" s="2404"/>
      <c r="BU48" s="2404"/>
      <c r="BV48" s="2404"/>
      <c r="BW48" s="2404"/>
      <c r="BX48" s="2404"/>
      <c r="BY48" s="2404"/>
      <c r="BZ48" s="2404"/>
      <c r="CA48" s="2403"/>
      <c r="CB48" s="2404"/>
      <c r="CC48" s="2404"/>
      <c r="CD48" s="2404"/>
      <c r="CE48" s="2404"/>
      <c r="CF48" s="2404"/>
      <c r="CG48" s="2404"/>
      <c r="CH48" s="2404"/>
      <c r="CI48" s="2404"/>
      <c r="CJ48" s="2404"/>
      <c r="CK48" s="2404"/>
      <c r="CL48" s="2409"/>
      <c r="CM48" s="478"/>
      <c r="CN48" s="2335"/>
      <c r="CO48" s="2335"/>
    </row>
    <row r="49" spans="1:93" ht="12.75" customHeight="1" thickBot="1">
      <c r="A49" s="2410" t="s">
        <v>695</v>
      </c>
      <c r="B49" s="2411"/>
      <c r="C49" s="2412"/>
      <c r="D49" s="2399"/>
      <c r="E49" s="2399"/>
      <c r="F49" s="2399"/>
      <c r="G49" s="2416">
        <f>申告書記入イメージ!K138</f>
        <v>0</v>
      </c>
      <c r="H49" s="2417"/>
      <c r="I49" s="2417"/>
      <c r="J49" s="2417"/>
      <c r="K49" s="2417"/>
      <c r="L49" s="2417"/>
      <c r="M49" s="2417"/>
      <c r="N49" s="2417"/>
      <c r="O49" s="2417"/>
      <c r="P49" s="2417"/>
      <c r="Q49" s="477" t="s">
        <v>16</v>
      </c>
      <c r="R49" s="607"/>
      <c r="S49" s="2416">
        <f>申告書記入イメージ!Y137</f>
        <v>0</v>
      </c>
      <c r="T49" s="2417"/>
      <c r="U49" s="2417"/>
      <c r="V49" s="2417"/>
      <c r="W49" s="2417"/>
      <c r="X49" s="2417"/>
      <c r="Y49" s="2417"/>
      <c r="Z49" s="2417"/>
      <c r="AA49" s="2417"/>
      <c r="AB49" s="2417"/>
      <c r="AC49" s="477" t="s">
        <v>16</v>
      </c>
      <c r="AD49" s="608"/>
      <c r="AE49" s="2416" t="str">
        <f>IF(申告書記入イメージ!AM137=0,"",申告書記入イメージ!AM137)</f>
        <v/>
      </c>
      <c r="AF49" s="2417"/>
      <c r="AG49" s="2417"/>
      <c r="AH49" s="2417"/>
      <c r="AI49" s="2417"/>
      <c r="AJ49" s="2417"/>
      <c r="AK49" s="2417"/>
      <c r="AL49" s="2417"/>
      <c r="AM49" s="2417"/>
      <c r="AN49" s="2417"/>
      <c r="AO49" s="477" t="s">
        <v>16</v>
      </c>
      <c r="AP49" s="608"/>
      <c r="AQ49" s="2416" t="str">
        <f>IF(申告書記入イメージ!BA137=0,"",申告書記入イメージ!BA137)</f>
        <v/>
      </c>
      <c r="AR49" s="2418"/>
      <c r="AS49" s="2418"/>
      <c r="AT49" s="2418"/>
      <c r="AU49" s="2418"/>
      <c r="AV49" s="2418"/>
      <c r="AW49" s="2418"/>
      <c r="AX49" s="2418"/>
      <c r="AY49" s="2418"/>
      <c r="AZ49" s="2418"/>
      <c r="BA49" s="477" t="s">
        <v>16</v>
      </c>
      <c r="BB49" s="607"/>
      <c r="BC49" s="2419" t="str">
        <f>IF(申告書記入イメージ!BO137=0,"",申告書記入イメージ!BO137)</f>
        <v/>
      </c>
      <c r="BD49" s="2418"/>
      <c r="BE49" s="2418"/>
      <c r="BF49" s="2418"/>
      <c r="BG49" s="2418"/>
      <c r="BH49" s="2418"/>
      <c r="BI49" s="2418"/>
      <c r="BJ49" s="2418"/>
      <c r="BK49" s="2418"/>
      <c r="BL49" s="2418"/>
      <c r="BM49" s="477" t="s">
        <v>16</v>
      </c>
      <c r="BN49" s="607"/>
      <c r="BO49" s="2419" t="str">
        <f>IF(申告書記入イメージ!CC137=0,"",申告書記入イメージ!CC137)</f>
        <v/>
      </c>
      <c r="BP49" s="2418"/>
      <c r="BQ49" s="2418"/>
      <c r="BR49" s="2418"/>
      <c r="BS49" s="2418"/>
      <c r="BT49" s="2418"/>
      <c r="BU49" s="2418"/>
      <c r="BV49" s="2418"/>
      <c r="BW49" s="2418"/>
      <c r="BX49" s="2418"/>
      <c r="BY49" s="477" t="s">
        <v>16</v>
      </c>
      <c r="BZ49" s="607"/>
      <c r="CA49" s="2416" t="str">
        <f>IF(申告書記入イメージ!CQ137=0,"",申告書記入イメージ!CQ137)</f>
        <v/>
      </c>
      <c r="CB49" s="2418"/>
      <c r="CC49" s="2418"/>
      <c r="CD49" s="2418"/>
      <c r="CE49" s="2418"/>
      <c r="CF49" s="2418"/>
      <c r="CG49" s="2418"/>
      <c r="CH49" s="2418"/>
      <c r="CI49" s="2418"/>
      <c r="CJ49" s="2418"/>
      <c r="CK49" s="477" t="s">
        <v>16</v>
      </c>
      <c r="CL49" s="607"/>
      <c r="CM49" s="478"/>
      <c r="CN49" s="2335"/>
      <c r="CO49" s="2335"/>
    </row>
    <row r="50" spans="1:93" ht="21" customHeight="1">
      <c r="A50" s="2410"/>
      <c r="B50" s="2411"/>
      <c r="C50" s="2412"/>
      <c r="D50" s="2420" t="s">
        <v>696</v>
      </c>
      <c r="E50" s="2420"/>
      <c r="F50" s="2420"/>
      <c r="G50" s="2422" t="s">
        <v>697</v>
      </c>
      <c r="H50" s="2423"/>
      <c r="I50" s="2423"/>
      <c r="J50" s="2423"/>
      <c r="K50" s="2423"/>
      <c r="L50" s="2423"/>
      <c r="M50" s="2423"/>
      <c r="N50" s="2423"/>
      <c r="O50" s="2423"/>
      <c r="P50" s="2423"/>
      <c r="Q50" s="2423"/>
      <c r="R50" s="2424"/>
      <c r="S50" s="2422" t="s">
        <v>698</v>
      </c>
      <c r="T50" s="2423"/>
      <c r="U50" s="2423"/>
      <c r="V50" s="2423"/>
      <c r="W50" s="2423"/>
      <c r="X50" s="2423"/>
      <c r="Y50" s="2423"/>
      <c r="Z50" s="2423"/>
      <c r="AA50" s="2423"/>
      <c r="AB50" s="2423"/>
      <c r="AC50" s="2423"/>
      <c r="AD50" s="2424"/>
      <c r="AE50" s="2425" t="s">
        <v>699</v>
      </c>
      <c r="AF50" s="2426"/>
      <c r="AG50" s="2426"/>
      <c r="AH50" s="2426"/>
      <c r="AI50" s="2426"/>
      <c r="AJ50" s="2426"/>
      <c r="AK50" s="2426"/>
      <c r="AL50" s="2426"/>
      <c r="AM50" s="2426"/>
      <c r="AN50" s="2426"/>
      <c r="AO50" s="2426"/>
      <c r="AP50" s="2427"/>
      <c r="AQ50" s="477"/>
      <c r="AR50" s="609"/>
      <c r="AS50" s="610"/>
      <c r="AT50" s="610"/>
      <c r="AU50" s="610"/>
      <c r="AV50" s="610"/>
      <c r="AW50" s="610"/>
      <c r="AX50" s="610"/>
      <c r="AY50" s="610"/>
      <c r="AZ50" s="610"/>
      <c r="BA50" s="610"/>
      <c r="BB50" s="611"/>
      <c r="BC50" s="2428" t="str">
        <f>申告書記入イメージ!BQ141</f>
        <v>建設事業</v>
      </c>
      <c r="BD50" s="2429"/>
      <c r="BE50" s="2429"/>
      <c r="BF50" s="2429"/>
      <c r="BG50" s="2429"/>
      <c r="BH50" s="2429"/>
      <c r="BI50" s="2429"/>
      <c r="BJ50" s="2429"/>
      <c r="BK50" s="2429"/>
      <c r="BL50" s="2429"/>
      <c r="BM50" s="2429"/>
      <c r="BN50" s="2429"/>
      <c r="BO50" s="2429"/>
      <c r="BP50" s="2429"/>
      <c r="BQ50" s="2429"/>
      <c r="BR50" s="2429"/>
      <c r="BS50" s="2429"/>
      <c r="BT50" s="2429"/>
      <c r="BU50" s="2429"/>
      <c r="BV50" s="2429"/>
      <c r="BW50" s="2429"/>
      <c r="BX50" s="2429"/>
      <c r="BY50" s="2429"/>
      <c r="BZ50" s="2430"/>
      <c r="CA50" s="477"/>
      <c r="CB50" s="2437" t="s">
        <v>700</v>
      </c>
      <c r="CC50" s="2438"/>
      <c r="CD50" s="2438"/>
      <c r="CE50" s="2438"/>
      <c r="CF50" s="2438"/>
      <c r="CG50" s="2438"/>
      <c r="CH50" s="2438"/>
      <c r="CI50" s="2438"/>
      <c r="CJ50" s="2438"/>
      <c r="CK50" s="2438"/>
      <c r="CL50" s="2439"/>
      <c r="CM50" s="478"/>
      <c r="CN50" s="2335"/>
      <c r="CO50" s="2335"/>
    </row>
    <row r="51" spans="1:93">
      <c r="A51" s="2410"/>
      <c r="B51" s="2411"/>
      <c r="C51" s="2412"/>
      <c r="D51" s="2421"/>
      <c r="E51" s="2421"/>
      <c r="F51" s="2421"/>
      <c r="G51" s="2416">
        <f>申告書記入イメージ!$K$143</f>
        <v>0</v>
      </c>
      <c r="H51" s="2417"/>
      <c r="I51" s="2417"/>
      <c r="J51" s="2417"/>
      <c r="K51" s="2417"/>
      <c r="L51" s="2417"/>
      <c r="M51" s="2417"/>
      <c r="N51" s="2417"/>
      <c r="O51" s="2417"/>
      <c r="P51" s="2417"/>
      <c r="Q51" s="477" t="s">
        <v>16</v>
      </c>
      <c r="R51" s="588"/>
      <c r="S51" s="2416">
        <f>申告書記入イメージ!$Y$143</f>
        <v>0</v>
      </c>
      <c r="T51" s="2417"/>
      <c r="U51" s="2417"/>
      <c r="V51" s="2417"/>
      <c r="W51" s="2417"/>
      <c r="X51" s="2417"/>
      <c r="Y51" s="2417"/>
      <c r="Z51" s="2417"/>
      <c r="AA51" s="2417"/>
      <c r="AB51" s="2417"/>
      <c r="AC51" s="477" t="s">
        <v>16</v>
      </c>
      <c r="AD51" s="588"/>
      <c r="AE51" s="2416">
        <f>申告書記入イメージ!$AM$143</f>
        <v>0</v>
      </c>
      <c r="AF51" s="2417"/>
      <c r="AG51" s="2417"/>
      <c r="AH51" s="2417"/>
      <c r="AI51" s="2417"/>
      <c r="AJ51" s="2417"/>
      <c r="AK51" s="2417"/>
      <c r="AL51" s="2417"/>
      <c r="AM51" s="2417"/>
      <c r="AN51" s="2417"/>
      <c r="AO51" s="477" t="s">
        <v>16</v>
      </c>
      <c r="AP51" s="588"/>
      <c r="AQ51" s="477"/>
      <c r="AR51" s="2440" t="s">
        <v>701</v>
      </c>
      <c r="AS51" s="2441"/>
      <c r="AT51" s="2441"/>
      <c r="AU51" s="2441"/>
      <c r="AV51" s="2441"/>
      <c r="AW51" s="2441"/>
      <c r="AX51" s="2441"/>
      <c r="AY51" s="2441"/>
      <c r="AZ51" s="2441"/>
      <c r="BA51" s="2441"/>
      <c r="BB51" s="2442"/>
      <c r="BC51" s="2431"/>
      <c r="BD51" s="2432"/>
      <c r="BE51" s="2432"/>
      <c r="BF51" s="2432"/>
      <c r="BG51" s="2432"/>
      <c r="BH51" s="2432"/>
      <c r="BI51" s="2432"/>
      <c r="BJ51" s="2432"/>
      <c r="BK51" s="2432"/>
      <c r="BL51" s="2432"/>
      <c r="BM51" s="2432"/>
      <c r="BN51" s="2432"/>
      <c r="BO51" s="2432"/>
      <c r="BP51" s="2432"/>
      <c r="BQ51" s="2432"/>
      <c r="BR51" s="2432"/>
      <c r="BS51" s="2432"/>
      <c r="BT51" s="2432"/>
      <c r="BU51" s="2432"/>
      <c r="BV51" s="2432"/>
      <c r="BW51" s="2432"/>
      <c r="BX51" s="2432"/>
      <c r="BY51" s="2432"/>
      <c r="BZ51" s="2433"/>
      <c r="CA51" s="477"/>
      <c r="CB51" s="2446"/>
      <c r="CC51" s="2447"/>
      <c r="CD51" s="2447"/>
      <c r="CE51" s="2447"/>
      <c r="CF51" s="2447"/>
      <c r="CG51" s="2447"/>
      <c r="CH51" s="2447"/>
      <c r="CI51" s="2447"/>
      <c r="CJ51" s="2447"/>
      <c r="CK51" s="2447"/>
      <c r="CL51" s="2448"/>
      <c r="CM51" s="478"/>
      <c r="CN51" s="2335"/>
      <c r="CO51" s="2335"/>
    </row>
    <row r="52" spans="1:93" ht="31.9" customHeight="1" thickBot="1">
      <c r="A52" s="2410"/>
      <c r="B52" s="2411"/>
      <c r="C52" s="2412"/>
      <c r="D52" s="2420" t="s">
        <v>702</v>
      </c>
      <c r="E52" s="2420"/>
      <c r="F52" s="2452"/>
      <c r="G52" s="2422" t="s">
        <v>703</v>
      </c>
      <c r="H52" s="2423"/>
      <c r="I52" s="2423"/>
      <c r="J52" s="2423"/>
      <c r="K52" s="2423"/>
      <c r="L52" s="2423"/>
      <c r="M52" s="2423"/>
      <c r="N52" s="2423"/>
      <c r="O52" s="2423"/>
      <c r="P52" s="2423"/>
      <c r="Q52" s="2423"/>
      <c r="R52" s="2424"/>
      <c r="S52" s="2422" t="s">
        <v>704</v>
      </c>
      <c r="T52" s="2423"/>
      <c r="U52" s="2423"/>
      <c r="V52" s="2423"/>
      <c r="W52" s="2423"/>
      <c r="X52" s="2423"/>
      <c r="Y52" s="2423"/>
      <c r="Z52" s="2423"/>
      <c r="AA52" s="2423"/>
      <c r="AB52" s="2423"/>
      <c r="AC52" s="2423"/>
      <c r="AD52" s="2424"/>
      <c r="AE52" s="2422" t="s">
        <v>705</v>
      </c>
      <c r="AF52" s="2423"/>
      <c r="AG52" s="2423"/>
      <c r="AH52" s="2423"/>
      <c r="AI52" s="2423"/>
      <c r="AJ52" s="2423"/>
      <c r="AK52" s="2423"/>
      <c r="AL52" s="2423"/>
      <c r="AM52" s="2423"/>
      <c r="AN52" s="2423"/>
      <c r="AO52" s="2423"/>
      <c r="AP52" s="2424"/>
      <c r="AQ52" s="477"/>
      <c r="AR52" s="2443"/>
      <c r="AS52" s="2444"/>
      <c r="AT52" s="2444"/>
      <c r="AU52" s="2444"/>
      <c r="AV52" s="2444"/>
      <c r="AW52" s="2444"/>
      <c r="AX52" s="2444"/>
      <c r="AY52" s="2444"/>
      <c r="AZ52" s="2444"/>
      <c r="BA52" s="2444"/>
      <c r="BB52" s="2445"/>
      <c r="BC52" s="2434"/>
      <c r="BD52" s="2435"/>
      <c r="BE52" s="2435"/>
      <c r="BF52" s="2435"/>
      <c r="BG52" s="2435"/>
      <c r="BH52" s="2435"/>
      <c r="BI52" s="2435"/>
      <c r="BJ52" s="2435"/>
      <c r="BK52" s="2435"/>
      <c r="BL52" s="2435"/>
      <c r="BM52" s="2435"/>
      <c r="BN52" s="2435"/>
      <c r="BO52" s="2435"/>
      <c r="BP52" s="2435"/>
      <c r="BQ52" s="2435"/>
      <c r="BR52" s="2435"/>
      <c r="BS52" s="2435"/>
      <c r="BT52" s="2435"/>
      <c r="BU52" s="2435"/>
      <c r="BV52" s="2435"/>
      <c r="BW52" s="2435"/>
      <c r="BX52" s="2435"/>
      <c r="BY52" s="2435"/>
      <c r="BZ52" s="2436"/>
      <c r="CA52" s="477"/>
      <c r="CB52" s="2449"/>
      <c r="CC52" s="2450"/>
      <c r="CD52" s="2450"/>
      <c r="CE52" s="2450"/>
      <c r="CF52" s="2450"/>
      <c r="CG52" s="2450"/>
      <c r="CH52" s="2450"/>
      <c r="CI52" s="2450"/>
      <c r="CJ52" s="2450"/>
      <c r="CK52" s="2450"/>
      <c r="CL52" s="2451"/>
      <c r="CM52" s="478"/>
      <c r="CN52" s="2335"/>
      <c r="CO52" s="2335"/>
    </row>
    <row r="53" spans="1:93">
      <c r="A53" s="2413"/>
      <c r="B53" s="2414"/>
      <c r="C53" s="2415"/>
      <c r="D53" s="2421"/>
      <c r="E53" s="2421"/>
      <c r="F53" s="2453"/>
      <c r="G53" s="2416">
        <f>申告書記入イメージ!$K$149</f>
        <v>0</v>
      </c>
      <c r="H53" s="2417"/>
      <c r="I53" s="2417"/>
      <c r="J53" s="2417"/>
      <c r="K53" s="2417"/>
      <c r="L53" s="2417"/>
      <c r="M53" s="2417"/>
      <c r="N53" s="2417"/>
      <c r="O53" s="2417"/>
      <c r="P53" s="2417"/>
      <c r="Q53" s="477" t="s">
        <v>16</v>
      </c>
      <c r="R53" s="588"/>
      <c r="S53" s="2416">
        <f>申告書記入イメージ!$Y$149</f>
        <v>0</v>
      </c>
      <c r="T53" s="2417"/>
      <c r="U53" s="2417"/>
      <c r="V53" s="2417"/>
      <c r="W53" s="2417"/>
      <c r="X53" s="2417"/>
      <c r="Y53" s="2417"/>
      <c r="Z53" s="2417"/>
      <c r="AA53" s="2417"/>
      <c r="AB53" s="2417"/>
      <c r="AC53" s="477" t="s">
        <v>16</v>
      </c>
      <c r="AD53" s="588"/>
      <c r="AE53" s="2416">
        <f>申告書記入イメージ!$AM$149</f>
        <v>0</v>
      </c>
      <c r="AF53" s="2417"/>
      <c r="AG53" s="2417"/>
      <c r="AH53" s="2417"/>
      <c r="AI53" s="2417"/>
      <c r="AJ53" s="2417"/>
      <c r="AK53" s="2417"/>
      <c r="AL53" s="2417"/>
      <c r="AM53" s="2417"/>
      <c r="AN53" s="2417"/>
      <c r="AO53" s="477" t="s">
        <v>16</v>
      </c>
      <c r="AP53" s="588"/>
      <c r="AQ53" s="477"/>
      <c r="AR53" s="477"/>
      <c r="AS53" s="477"/>
      <c r="AT53" s="477"/>
      <c r="AU53" s="477"/>
      <c r="AV53" s="477"/>
      <c r="AW53" s="477"/>
      <c r="AX53" s="477"/>
      <c r="AY53" s="477"/>
      <c r="AZ53" s="477"/>
      <c r="BA53" s="477"/>
      <c r="BB53" s="477"/>
      <c r="BC53" s="477"/>
      <c r="BD53" s="477"/>
      <c r="BE53" s="477"/>
      <c r="BF53" s="477"/>
      <c r="BG53" s="477"/>
      <c r="BH53" s="477"/>
      <c r="BI53" s="477"/>
      <c r="BJ53" s="477"/>
      <c r="BK53" s="477"/>
      <c r="BL53" s="477"/>
      <c r="BM53" s="477"/>
      <c r="BN53" s="477"/>
      <c r="BO53" s="477"/>
      <c r="BP53" s="477"/>
      <c r="BQ53" s="477"/>
      <c r="BR53" s="477"/>
      <c r="BS53" s="477"/>
      <c r="BT53" s="477"/>
      <c r="BU53" s="477"/>
      <c r="BV53" s="477"/>
      <c r="BW53" s="477"/>
      <c r="BX53" s="477"/>
      <c r="BY53" s="477"/>
      <c r="BZ53" s="477"/>
      <c r="CA53" s="477"/>
      <c r="CB53" s="2437" t="s">
        <v>706</v>
      </c>
      <c r="CC53" s="2438"/>
      <c r="CD53" s="2438"/>
      <c r="CE53" s="2438"/>
      <c r="CF53" s="2438"/>
      <c r="CG53" s="2438"/>
      <c r="CH53" s="2438"/>
      <c r="CI53" s="2438"/>
      <c r="CJ53" s="2438"/>
      <c r="CK53" s="2438"/>
      <c r="CL53" s="2439"/>
      <c r="CM53" s="478"/>
      <c r="CN53" s="478"/>
      <c r="CO53" s="477"/>
    </row>
    <row r="54" spans="1:93" ht="15.75" customHeight="1">
      <c r="A54" s="612"/>
      <c r="B54" s="613"/>
      <c r="C54" s="613"/>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77"/>
      <c r="AJ54" s="477"/>
      <c r="AK54" s="477"/>
      <c r="AL54" s="477"/>
      <c r="AM54" s="477"/>
      <c r="AN54" s="477"/>
      <c r="AO54" s="477"/>
      <c r="AP54" s="477"/>
      <c r="AQ54" s="477"/>
      <c r="AR54" s="477"/>
      <c r="AS54" s="477"/>
      <c r="AT54" s="477"/>
      <c r="AU54" s="477"/>
      <c r="AV54" s="477"/>
      <c r="AW54" s="477"/>
      <c r="AX54" s="477"/>
      <c r="AY54" s="477"/>
      <c r="AZ54" s="477"/>
      <c r="BA54" s="477"/>
      <c r="BB54" s="477"/>
      <c r="BC54" s="477"/>
      <c r="BD54" s="477"/>
      <c r="BE54" s="477"/>
      <c r="BF54" s="477"/>
      <c r="BG54" s="477"/>
      <c r="BH54" s="477"/>
      <c r="BI54" s="477"/>
      <c r="BJ54" s="477"/>
      <c r="BK54" s="477"/>
      <c r="BL54" s="477"/>
      <c r="BM54" s="477"/>
      <c r="BN54" s="477"/>
      <c r="BO54" s="477"/>
      <c r="BP54" s="477"/>
      <c r="BQ54" s="477"/>
      <c r="BR54" s="477"/>
      <c r="BS54" s="477"/>
      <c r="BT54" s="477"/>
      <c r="BU54" s="477"/>
      <c r="BV54" s="477"/>
      <c r="BW54" s="477"/>
      <c r="BX54" s="477"/>
      <c r="BY54" s="477"/>
      <c r="BZ54" s="477"/>
      <c r="CA54" s="477"/>
      <c r="CB54" s="2454"/>
      <c r="CC54" s="2455"/>
      <c r="CD54" s="2455"/>
      <c r="CE54" s="2455"/>
      <c r="CF54" s="2455"/>
      <c r="CG54" s="2455"/>
      <c r="CH54" s="2455"/>
      <c r="CI54" s="2455"/>
      <c r="CJ54" s="2455"/>
      <c r="CK54" s="2455"/>
      <c r="CL54" s="2456"/>
      <c r="CM54" s="478"/>
      <c r="CN54" s="478"/>
      <c r="CO54" s="477"/>
    </row>
    <row r="55" spans="1:93" ht="12" customHeight="1">
      <c r="A55" s="613"/>
      <c r="B55" s="613"/>
      <c r="C55" s="613"/>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477"/>
      <c r="AQ55" s="477"/>
      <c r="AR55" s="2463" t="s">
        <v>707</v>
      </c>
      <c r="AS55" s="2464"/>
      <c r="AT55" s="2467" t="s">
        <v>708</v>
      </c>
      <c r="AU55" s="2468"/>
      <c r="AV55" s="2468"/>
      <c r="AW55" s="2468"/>
      <c r="AX55" s="2468"/>
      <c r="AY55" s="2468"/>
      <c r="AZ55" s="2468"/>
      <c r="BA55" s="2468"/>
      <c r="BB55" s="2468"/>
      <c r="BC55" s="2468"/>
      <c r="BD55" s="2468"/>
      <c r="BE55" s="2468"/>
      <c r="BF55" s="614" t="s">
        <v>709</v>
      </c>
      <c r="BG55" s="596"/>
      <c r="BH55" s="596"/>
      <c r="BI55" s="596"/>
      <c r="BJ55" s="596"/>
      <c r="BK55" s="596"/>
      <c r="BL55" s="596"/>
      <c r="BM55" s="596"/>
      <c r="BN55" s="596"/>
      <c r="BO55" s="596"/>
      <c r="BP55" s="596"/>
      <c r="BQ55" s="596"/>
      <c r="BR55" s="596"/>
      <c r="BS55" s="596"/>
      <c r="BT55" s="596"/>
      <c r="BU55" s="596"/>
      <c r="BV55" s="596"/>
      <c r="BW55" s="596"/>
      <c r="BX55" s="596"/>
      <c r="BY55" s="596"/>
      <c r="BZ55" s="615"/>
      <c r="CA55" s="477"/>
      <c r="CB55" s="2457"/>
      <c r="CC55" s="2458"/>
      <c r="CD55" s="2458"/>
      <c r="CE55" s="2458"/>
      <c r="CF55" s="2458"/>
      <c r="CG55" s="2458"/>
      <c r="CH55" s="2458"/>
      <c r="CI55" s="2458"/>
      <c r="CJ55" s="2458"/>
      <c r="CK55" s="2458"/>
      <c r="CL55" s="2459"/>
      <c r="CM55" s="478"/>
      <c r="CN55" s="478"/>
      <c r="CO55" s="477"/>
    </row>
    <row r="56" spans="1:93" ht="12" customHeight="1">
      <c r="A56" s="613"/>
      <c r="B56" s="613"/>
      <c r="C56" s="613"/>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P56" s="477"/>
      <c r="AQ56" s="477"/>
      <c r="AR56" s="2465"/>
      <c r="AS56" s="2466"/>
      <c r="AT56" s="2469"/>
      <c r="AU56" s="2458"/>
      <c r="AV56" s="2458"/>
      <c r="AW56" s="2458"/>
      <c r="AX56" s="618" t="s">
        <v>710</v>
      </c>
      <c r="AY56" s="618"/>
      <c r="AZ56" s="2458"/>
      <c r="BA56" s="2458"/>
      <c r="BB56" s="2458"/>
      <c r="BC56" s="2458"/>
      <c r="BD56" s="2458"/>
      <c r="BE56" s="2458"/>
      <c r="BF56" s="616" t="s">
        <v>711</v>
      </c>
      <c r="BG56" s="2458"/>
      <c r="BH56" s="2458"/>
      <c r="BI56" s="2458"/>
      <c r="BJ56" s="2458"/>
      <c r="BK56" s="2458"/>
      <c r="BL56" s="617" t="s">
        <v>712</v>
      </c>
      <c r="BM56" s="2458"/>
      <c r="BN56" s="2458"/>
      <c r="BO56" s="2458"/>
      <c r="BP56" s="2458"/>
      <c r="BQ56" s="2458"/>
      <c r="BR56" s="617" t="s">
        <v>710</v>
      </c>
      <c r="BS56" s="617"/>
      <c r="BT56" s="2458"/>
      <c r="BU56" s="2458"/>
      <c r="BV56" s="2458"/>
      <c r="BW56" s="2458"/>
      <c r="BX56" s="2458"/>
      <c r="BY56" s="2458"/>
      <c r="BZ56" s="2470"/>
      <c r="CA56" s="477"/>
      <c r="CB56" s="2460"/>
      <c r="CC56" s="2461"/>
      <c r="CD56" s="2461"/>
      <c r="CE56" s="2461"/>
      <c r="CF56" s="2461"/>
      <c r="CG56" s="2461"/>
      <c r="CH56" s="2461"/>
      <c r="CI56" s="2461"/>
      <c r="CJ56" s="2461"/>
      <c r="CK56" s="2461"/>
      <c r="CL56" s="2462"/>
      <c r="CM56" s="478"/>
      <c r="CN56" s="478"/>
      <c r="CO56" s="477"/>
    </row>
    <row r="57" spans="1:93" ht="15.75" customHeight="1">
      <c r="A57" s="2422" t="s">
        <v>713</v>
      </c>
      <c r="B57" s="2522"/>
      <c r="C57" s="2522"/>
      <c r="D57" s="2522"/>
      <c r="E57" s="2522"/>
      <c r="F57" s="2522"/>
      <c r="G57" s="2522"/>
      <c r="H57" s="2522"/>
      <c r="I57" s="2525" t="s">
        <v>714</v>
      </c>
      <c r="J57" s="2526"/>
      <c r="K57" s="2527" t="s">
        <v>715</v>
      </c>
      <c r="L57" s="2527"/>
      <c r="M57" s="2527"/>
      <c r="N57" s="2527"/>
      <c r="O57" s="2527"/>
      <c r="P57" s="2527"/>
      <c r="Q57" s="2527"/>
      <c r="R57" s="2527"/>
      <c r="S57" s="2528" t="s">
        <v>716</v>
      </c>
      <c r="T57" s="2529"/>
      <c r="U57" s="2529"/>
      <c r="V57" s="2529"/>
      <c r="W57" s="2529"/>
      <c r="X57" s="2529"/>
      <c r="Y57" s="2529"/>
      <c r="Z57" s="2531"/>
      <c r="AA57" s="2532"/>
      <c r="AB57" s="2532"/>
      <c r="AC57" s="2532"/>
      <c r="AD57" s="2532"/>
      <c r="AE57" s="2532"/>
      <c r="AF57" s="2532"/>
      <c r="AG57" s="2532"/>
      <c r="AH57" s="2532"/>
      <c r="AI57" s="2532"/>
      <c r="AJ57" s="2532"/>
      <c r="AK57" s="2532"/>
      <c r="AL57" s="2532"/>
      <c r="AM57" s="2532"/>
      <c r="AN57" s="2532"/>
      <c r="AO57" s="2532"/>
      <c r="AP57" s="2533"/>
      <c r="AQ57" s="477"/>
      <c r="AR57" s="2537" t="s">
        <v>87</v>
      </c>
      <c r="AS57" s="2335"/>
      <c r="AT57" s="2471" t="s">
        <v>717</v>
      </c>
      <c r="AU57" s="2472"/>
      <c r="AV57" s="2472"/>
      <c r="AW57" s="2472"/>
      <c r="AX57" s="2472"/>
      <c r="AY57" s="2472"/>
      <c r="AZ57" s="2472"/>
      <c r="BA57" s="2472"/>
      <c r="BB57" s="2472"/>
      <c r="BC57" s="2472"/>
      <c r="BD57" s="2472"/>
      <c r="BE57" s="2472"/>
      <c r="BF57" s="2484"/>
      <c r="BG57" s="2485"/>
      <c r="BH57" s="2485"/>
      <c r="BI57" s="2485"/>
      <c r="BJ57" s="2485"/>
      <c r="BK57" s="2485"/>
      <c r="BL57" s="2485"/>
      <c r="BM57" s="2485"/>
      <c r="BN57" s="2485"/>
      <c r="BO57" s="2485"/>
      <c r="BP57" s="2485"/>
      <c r="BQ57" s="2485"/>
      <c r="BR57" s="2485"/>
      <c r="BS57" s="2485"/>
      <c r="BT57" s="2485"/>
      <c r="BU57" s="2485"/>
      <c r="BV57" s="2485"/>
      <c r="BW57" s="2485"/>
      <c r="BX57" s="2485"/>
      <c r="BY57" s="2485"/>
      <c r="BZ57" s="2485"/>
      <c r="CA57" s="2485"/>
      <c r="CB57" s="2485"/>
      <c r="CC57" s="2485"/>
      <c r="CD57" s="2485"/>
      <c r="CE57" s="2485"/>
      <c r="CF57" s="2485"/>
      <c r="CG57" s="2485"/>
      <c r="CH57" s="2485"/>
      <c r="CI57" s="2485"/>
      <c r="CJ57" s="2485"/>
      <c r="CK57" s="2485"/>
      <c r="CL57" s="2486"/>
      <c r="CM57" s="478"/>
      <c r="CN57" s="478"/>
      <c r="CO57" s="477"/>
    </row>
    <row r="58" spans="1:93" ht="15.75" customHeight="1">
      <c r="A58" s="2425"/>
      <c r="B58" s="2426"/>
      <c r="C58" s="2426"/>
      <c r="D58" s="2523"/>
      <c r="E58" s="2523"/>
      <c r="F58" s="2523"/>
      <c r="G58" s="2523"/>
      <c r="H58" s="2524"/>
      <c r="I58" s="2488" t="s">
        <v>714</v>
      </c>
      <c r="J58" s="2489"/>
      <c r="K58" s="2490" t="s">
        <v>718</v>
      </c>
      <c r="L58" s="2490"/>
      <c r="M58" s="2490"/>
      <c r="N58" s="2490"/>
      <c r="O58" s="2490"/>
      <c r="P58" s="2490"/>
      <c r="Q58" s="2490"/>
      <c r="R58" s="2490"/>
      <c r="S58" s="2530"/>
      <c r="T58" s="2426"/>
      <c r="U58" s="2426"/>
      <c r="V58" s="2426"/>
      <c r="W58" s="2426"/>
      <c r="X58" s="2426"/>
      <c r="Y58" s="2426"/>
      <c r="Z58" s="2534"/>
      <c r="AA58" s="2535"/>
      <c r="AB58" s="2535"/>
      <c r="AC58" s="2535"/>
      <c r="AD58" s="2535"/>
      <c r="AE58" s="2535"/>
      <c r="AF58" s="2535"/>
      <c r="AG58" s="2535"/>
      <c r="AH58" s="2535"/>
      <c r="AI58" s="2535"/>
      <c r="AJ58" s="2535"/>
      <c r="AK58" s="2535"/>
      <c r="AL58" s="2535"/>
      <c r="AM58" s="2535"/>
      <c r="AN58" s="2535"/>
      <c r="AO58" s="2535"/>
      <c r="AP58" s="2536"/>
      <c r="AQ58" s="477"/>
      <c r="AR58" s="2537"/>
      <c r="AS58" s="2335"/>
      <c r="AT58" s="2482"/>
      <c r="AU58" s="2483"/>
      <c r="AV58" s="2483"/>
      <c r="AW58" s="2483"/>
      <c r="AX58" s="2483"/>
      <c r="AY58" s="2483"/>
      <c r="AZ58" s="2483"/>
      <c r="BA58" s="2483"/>
      <c r="BB58" s="2483"/>
      <c r="BC58" s="2483"/>
      <c r="BD58" s="2483"/>
      <c r="BE58" s="2483"/>
      <c r="BF58" s="2478"/>
      <c r="BG58" s="2479"/>
      <c r="BH58" s="2479"/>
      <c r="BI58" s="2479"/>
      <c r="BJ58" s="2479"/>
      <c r="BK58" s="2479"/>
      <c r="BL58" s="2479"/>
      <c r="BM58" s="2479"/>
      <c r="BN58" s="2479"/>
      <c r="BO58" s="2479"/>
      <c r="BP58" s="2479"/>
      <c r="BQ58" s="2479"/>
      <c r="BR58" s="2479"/>
      <c r="BS58" s="2479"/>
      <c r="BT58" s="2479"/>
      <c r="BU58" s="2479"/>
      <c r="BV58" s="2479"/>
      <c r="BW58" s="2479"/>
      <c r="BX58" s="2479"/>
      <c r="BY58" s="2479"/>
      <c r="BZ58" s="2479"/>
      <c r="CA58" s="2479"/>
      <c r="CB58" s="2479"/>
      <c r="CC58" s="2479"/>
      <c r="CD58" s="2479"/>
      <c r="CE58" s="2479"/>
      <c r="CF58" s="2479"/>
      <c r="CG58" s="2479"/>
      <c r="CH58" s="2479"/>
      <c r="CI58" s="2479"/>
      <c r="CJ58" s="2479"/>
      <c r="CK58" s="2479"/>
      <c r="CL58" s="2487"/>
    </row>
    <row r="59" spans="1:93" ht="13.9" customHeight="1">
      <c r="A59" s="2491" t="s">
        <v>719</v>
      </c>
      <c r="B59" s="2492"/>
      <c r="C59" s="2493"/>
      <c r="D59" s="2499" t="s">
        <v>720</v>
      </c>
      <c r="E59" s="2499"/>
      <c r="F59" s="2499"/>
      <c r="G59" s="2499"/>
      <c r="H59" s="2499"/>
      <c r="I59" s="2501"/>
      <c r="J59" s="2502"/>
      <c r="K59" s="2502"/>
      <c r="L59" s="2502"/>
      <c r="M59" s="2502"/>
      <c r="N59" s="2502"/>
      <c r="O59" s="2502"/>
      <c r="P59" s="2502"/>
      <c r="Q59" s="2502"/>
      <c r="R59" s="2502"/>
      <c r="S59" s="2502"/>
      <c r="T59" s="2502"/>
      <c r="U59" s="2502"/>
      <c r="V59" s="2502"/>
      <c r="W59" s="2502"/>
      <c r="X59" s="2502"/>
      <c r="Y59" s="2502"/>
      <c r="Z59" s="2502"/>
      <c r="AA59" s="2502"/>
      <c r="AB59" s="2502"/>
      <c r="AC59" s="2502"/>
      <c r="AD59" s="2502"/>
      <c r="AE59" s="2502"/>
      <c r="AF59" s="2502"/>
      <c r="AG59" s="2502"/>
      <c r="AH59" s="2502"/>
      <c r="AI59" s="2502"/>
      <c r="AJ59" s="2502"/>
      <c r="AK59" s="2502"/>
      <c r="AL59" s="2502"/>
      <c r="AM59" s="2502"/>
      <c r="AN59" s="2502"/>
      <c r="AO59" s="2502"/>
      <c r="AP59" s="2503"/>
      <c r="AQ59" s="477"/>
      <c r="AR59" s="2537"/>
      <c r="AS59" s="2335"/>
      <c r="AT59" s="2507" t="s">
        <v>721</v>
      </c>
      <c r="AU59" s="2508"/>
      <c r="AV59" s="2508"/>
      <c r="AW59" s="2508"/>
      <c r="AX59" s="2508"/>
      <c r="AY59" s="2508"/>
      <c r="AZ59" s="2508"/>
      <c r="BA59" s="2508"/>
      <c r="BB59" s="2508"/>
      <c r="BC59" s="2508"/>
      <c r="BD59" s="2508"/>
      <c r="BE59" s="2509"/>
      <c r="BF59" s="2484"/>
      <c r="BG59" s="2485"/>
      <c r="BH59" s="2485"/>
      <c r="BI59" s="2485"/>
      <c r="BJ59" s="2485"/>
      <c r="BK59" s="2485"/>
      <c r="BL59" s="2485"/>
      <c r="BM59" s="2485"/>
      <c r="BN59" s="2485"/>
      <c r="BO59" s="2485"/>
      <c r="BP59" s="2485"/>
      <c r="BQ59" s="2485"/>
      <c r="BR59" s="2485"/>
      <c r="BS59" s="2485"/>
      <c r="BT59" s="2485"/>
      <c r="BU59" s="2485"/>
      <c r="BV59" s="2485"/>
      <c r="BW59" s="2485"/>
      <c r="BX59" s="2485"/>
      <c r="BY59" s="2485"/>
      <c r="BZ59" s="2485"/>
      <c r="CA59" s="2485"/>
      <c r="CB59" s="2485"/>
      <c r="CC59" s="2485"/>
      <c r="CD59" s="2485"/>
      <c r="CE59" s="2485"/>
      <c r="CF59" s="2485"/>
      <c r="CG59" s="2485"/>
      <c r="CH59" s="2485"/>
      <c r="CI59" s="2485"/>
      <c r="CJ59" s="2485"/>
      <c r="CK59" s="2485"/>
      <c r="CL59" s="2486"/>
      <c r="CM59" s="477"/>
      <c r="CN59" s="477"/>
      <c r="CO59" s="477"/>
    </row>
    <row r="60" spans="1:93">
      <c r="A60" s="2494"/>
      <c r="B60" s="2495"/>
      <c r="C60" s="2496"/>
      <c r="D60" s="2500"/>
      <c r="E60" s="2500"/>
      <c r="F60" s="2500"/>
      <c r="G60" s="2500"/>
      <c r="H60" s="2500"/>
      <c r="I60" s="2504"/>
      <c r="J60" s="2505"/>
      <c r="K60" s="2505"/>
      <c r="L60" s="2505"/>
      <c r="M60" s="2505"/>
      <c r="N60" s="2505"/>
      <c r="O60" s="2505"/>
      <c r="P60" s="2505"/>
      <c r="Q60" s="2505"/>
      <c r="R60" s="2505"/>
      <c r="S60" s="2505"/>
      <c r="T60" s="2505"/>
      <c r="U60" s="2505"/>
      <c r="V60" s="2505"/>
      <c r="W60" s="2505"/>
      <c r="X60" s="2505"/>
      <c r="Y60" s="2505"/>
      <c r="Z60" s="2505"/>
      <c r="AA60" s="2505"/>
      <c r="AB60" s="2505"/>
      <c r="AC60" s="2505"/>
      <c r="AD60" s="2505"/>
      <c r="AE60" s="2505"/>
      <c r="AF60" s="2505"/>
      <c r="AG60" s="2505"/>
      <c r="AH60" s="2505"/>
      <c r="AI60" s="2505"/>
      <c r="AJ60" s="2505"/>
      <c r="AK60" s="2505"/>
      <c r="AL60" s="2505"/>
      <c r="AM60" s="2505"/>
      <c r="AN60" s="2505"/>
      <c r="AO60" s="2505"/>
      <c r="AP60" s="2506"/>
      <c r="AQ60" s="477"/>
      <c r="AR60" s="2537"/>
      <c r="AS60" s="2335"/>
      <c r="AT60" s="2510"/>
      <c r="AU60" s="2511"/>
      <c r="AV60" s="2511"/>
      <c r="AW60" s="2511"/>
      <c r="AX60" s="2511"/>
      <c r="AY60" s="2511"/>
      <c r="AZ60" s="2511"/>
      <c r="BA60" s="2511"/>
      <c r="BB60" s="2511"/>
      <c r="BC60" s="2511"/>
      <c r="BD60" s="2511"/>
      <c r="BE60" s="2512"/>
      <c r="BF60" s="2513"/>
      <c r="BG60" s="2514"/>
      <c r="BH60" s="2514"/>
      <c r="BI60" s="2514"/>
      <c r="BJ60" s="2514"/>
      <c r="BK60" s="2514"/>
      <c r="BL60" s="2514"/>
      <c r="BM60" s="2514"/>
      <c r="BN60" s="2514"/>
      <c r="BO60" s="2514"/>
      <c r="BP60" s="2514"/>
      <c r="BQ60" s="2514"/>
      <c r="BR60" s="2514"/>
      <c r="BS60" s="2514"/>
      <c r="BT60" s="2514"/>
      <c r="BU60" s="2514"/>
      <c r="BV60" s="2514"/>
      <c r="BW60" s="2514"/>
      <c r="BX60" s="2514"/>
      <c r="BY60" s="2514"/>
      <c r="BZ60" s="2514"/>
      <c r="CA60" s="2514"/>
      <c r="CB60" s="2514"/>
      <c r="CC60" s="2514"/>
      <c r="CD60" s="2514"/>
      <c r="CE60" s="2514"/>
      <c r="CF60" s="2514"/>
      <c r="CG60" s="2514"/>
      <c r="CH60" s="2514"/>
      <c r="CI60" s="2514"/>
      <c r="CJ60" s="2514"/>
      <c r="CK60" s="2514"/>
      <c r="CL60" s="2515"/>
      <c r="CM60" s="477"/>
      <c r="CN60" s="477"/>
      <c r="CO60" s="477"/>
    </row>
    <row r="61" spans="1:93" ht="12.75" customHeight="1">
      <c r="A61" s="2494"/>
      <c r="B61" s="2495"/>
      <c r="C61" s="2495"/>
      <c r="D61" s="2516" t="s">
        <v>722</v>
      </c>
      <c r="E61" s="2517"/>
      <c r="F61" s="2517"/>
      <c r="G61" s="2517"/>
      <c r="H61" s="2518"/>
      <c r="I61" s="2540"/>
      <c r="J61" s="2502"/>
      <c r="K61" s="2502"/>
      <c r="L61" s="2502"/>
      <c r="M61" s="2502"/>
      <c r="N61" s="2502"/>
      <c r="O61" s="2502"/>
      <c r="P61" s="2502"/>
      <c r="Q61" s="2502"/>
      <c r="R61" s="2502"/>
      <c r="S61" s="2502"/>
      <c r="T61" s="2502"/>
      <c r="U61" s="2502"/>
      <c r="V61" s="2502"/>
      <c r="W61" s="2502"/>
      <c r="X61" s="2502"/>
      <c r="Y61" s="2502"/>
      <c r="Z61" s="2502"/>
      <c r="AA61" s="2502"/>
      <c r="AB61" s="2502"/>
      <c r="AC61" s="2502"/>
      <c r="AD61" s="2502"/>
      <c r="AE61" s="2502"/>
      <c r="AF61" s="2502"/>
      <c r="AG61" s="2502"/>
      <c r="AH61" s="2502"/>
      <c r="AI61" s="2502"/>
      <c r="AJ61" s="2502"/>
      <c r="AK61" s="2502"/>
      <c r="AL61" s="2502"/>
      <c r="AM61" s="2502"/>
      <c r="AN61" s="2502"/>
      <c r="AO61" s="2502"/>
      <c r="AP61" s="2503"/>
      <c r="AQ61" s="477"/>
      <c r="AR61" s="2537"/>
      <c r="AS61" s="2335"/>
      <c r="AT61" s="2471" t="s">
        <v>723</v>
      </c>
      <c r="AU61" s="2472"/>
      <c r="AV61" s="2472"/>
      <c r="AW61" s="2472"/>
      <c r="AX61" s="2472"/>
      <c r="AY61" s="2472"/>
      <c r="AZ61" s="2472"/>
      <c r="BA61" s="2472"/>
      <c r="BB61" s="2472"/>
      <c r="BC61" s="2472"/>
      <c r="BD61" s="2472"/>
      <c r="BE61" s="2472"/>
      <c r="BF61" s="2475"/>
      <c r="BG61" s="2476"/>
      <c r="BH61" s="2476"/>
      <c r="BI61" s="2476"/>
      <c r="BJ61" s="2476"/>
      <c r="BK61" s="2476"/>
      <c r="BL61" s="2476"/>
      <c r="BM61" s="2476"/>
      <c r="BN61" s="2476"/>
      <c r="BO61" s="2476"/>
      <c r="BP61" s="2476"/>
      <c r="BQ61" s="2476"/>
      <c r="BR61" s="2476"/>
      <c r="BS61" s="2476"/>
      <c r="BT61" s="2476"/>
      <c r="BU61" s="2476"/>
      <c r="BV61" s="2476"/>
      <c r="BW61" s="2476"/>
      <c r="BX61" s="2476"/>
      <c r="BY61" s="2476"/>
      <c r="BZ61" s="2476"/>
      <c r="CA61" s="2476"/>
      <c r="CB61" s="2476"/>
      <c r="CC61" s="2476"/>
      <c r="CD61" s="2476"/>
      <c r="CE61" s="2476"/>
      <c r="CF61" s="2476"/>
      <c r="CG61" s="2476"/>
      <c r="CH61" s="2476"/>
      <c r="CI61" s="2476"/>
      <c r="CJ61" s="2476"/>
      <c r="CK61" s="2476"/>
      <c r="CL61" s="2477"/>
      <c r="CM61" s="477"/>
      <c r="CN61" s="477"/>
      <c r="CO61" s="477"/>
    </row>
    <row r="62" spans="1:93" ht="18" customHeight="1">
      <c r="A62" s="2497"/>
      <c r="B62" s="2498"/>
      <c r="C62" s="2498"/>
      <c r="D62" s="2519"/>
      <c r="E62" s="2520"/>
      <c r="F62" s="2520"/>
      <c r="G62" s="2520"/>
      <c r="H62" s="2521"/>
      <c r="I62" s="2541"/>
      <c r="J62" s="2505"/>
      <c r="K62" s="2505"/>
      <c r="L62" s="2505"/>
      <c r="M62" s="2505"/>
      <c r="N62" s="2505"/>
      <c r="O62" s="2505"/>
      <c r="P62" s="2505"/>
      <c r="Q62" s="2505"/>
      <c r="R62" s="2505"/>
      <c r="S62" s="2505"/>
      <c r="T62" s="2505"/>
      <c r="U62" s="2505"/>
      <c r="V62" s="2505"/>
      <c r="W62" s="2505"/>
      <c r="X62" s="2505"/>
      <c r="Y62" s="2505"/>
      <c r="Z62" s="2505"/>
      <c r="AA62" s="2505"/>
      <c r="AB62" s="2505"/>
      <c r="AC62" s="2505"/>
      <c r="AD62" s="2505"/>
      <c r="AE62" s="2505"/>
      <c r="AF62" s="2505"/>
      <c r="AG62" s="2505"/>
      <c r="AH62" s="2505"/>
      <c r="AI62" s="2505"/>
      <c r="AJ62" s="2505"/>
      <c r="AK62" s="2505"/>
      <c r="AL62" s="2505"/>
      <c r="AM62" s="2505"/>
      <c r="AN62" s="2505"/>
      <c r="AO62" s="2505"/>
      <c r="AP62" s="2506"/>
      <c r="AQ62" s="477"/>
      <c r="AR62" s="2538"/>
      <c r="AS62" s="2539"/>
      <c r="AT62" s="2473"/>
      <c r="AU62" s="2474"/>
      <c r="AV62" s="2474"/>
      <c r="AW62" s="2474"/>
      <c r="AX62" s="2474"/>
      <c r="AY62" s="2474"/>
      <c r="AZ62" s="2474"/>
      <c r="BA62" s="2474"/>
      <c r="BB62" s="2474"/>
      <c r="BC62" s="2474"/>
      <c r="BD62" s="2474"/>
      <c r="BE62" s="2474"/>
      <c r="BF62" s="2478"/>
      <c r="BG62" s="2479"/>
      <c r="BH62" s="2479"/>
      <c r="BI62" s="2479"/>
      <c r="BJ62" s="2479"/>
      <c r="BK62" s="2479"/>
      <c r="BL62" s="2479"/>
      <c r="BM62" s="2479"/>
      <c r="BN62" s="2479"/>
      <c r="BO62" s="2479"/>
      <c r="BP62" s="2479"/>
      <c r="BQ62" s="2479"/>
      <c r="BR62" s="2479"/>
      <c r="BS62" s="2479"/>
      <c r="BT62" s="2479"/>
      <c r="BU62" s="2479"/>
      <c r="BV62" s="2479"/>
      <c r="BW62" s="2479"/>
      <c r="BX62" s="2479"/>
      <c r="BY62" s="2479"/>
      <c r="BZ62" s="2479"/>
      <c r="CA62" s="2479"/>
      <c r="CB62" s="2479"/>
      <c r="CC62" s="2479"/>
      <c r="CD62" s="2479"/>
      <c r="CE62" s="2479"/>
      <c r="CF62" s="2479"/>
      <c r="CG62" s="2479"/>
      <c r="CH62" s="2479"/>
      <c r="CI62" s="2479"/>
      <c r="CJ62" s="2479"/>
      <c r="CK62" s="2480"/>
      <c r="CL62" s="2481"/>
      <c r="CM62" s="477"/>
      <c r="CN62" s="477"/>
      <c r="CO62" s="477"/>
    </row>
    <row r="63" spans="1:93">
      <c r="A63" s="612"/>
      <c r="B63" s="613"/>
      <c r="C63" s="613"/>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U63" s="477"/>
      <c r="AV63" s="477"/>
      <c r="AW63" s="477"/>
      <c r="AX63" s="477"/>
      <c r="AY63" s="477"/>
      <c r="AZ63" s="477"/>
      <c r="BA63" s="477"/>
      <c r="BB63" s="477"/>
      <c r="BC63" s="477"/>
      <c r="BD63" s="477"/>
      <c r="BE63" s="477"/>
      <c r="BF63" s="477"/>
      <c r="BG63" s="477"/>
      <c r="BH63" s="477"/>
      <c r="BI63" s="477"/>
      <c r="BJ63" s="477"/>
      <c r="BK63" s="477"/>
      <c r="BL63" s="477"/>
      <c r="BM63" s="477"/>
      <c r="BN63" s="477"/>
      <c r="BO63" s="477"/>
      <c r="BP63" s="477"/>
      <c r="BQ63" s="477"/>
      <c r="BR63" s="477"/>
      <c r="BS63" s="477"/>
      <c r="BT63" s="477"/>
      <c r="BU63" s="477"/>
      <c r="BV63" s="477"/>
      <c r="BW63" s="477"/>
      <c r="BX63" s="477"/>
      <c r="BY63" s="477"/>
      <c r="BZ63" s="477"/>
      <c r="CA63" s="477"/>
      <c r="CB63" s="477"/>
      <c r="CC63" s="477"/>
      <c r="CD63" s="477"/>
      <c r="CE63" s="477"/>
      <c r="CF63" s="477"/>
      <c r="CG63" s="477"/>
      <c r="CH63" s="477"/>
      <c r="CI63" s="477"/>
      <c r="CJ63" s="477"/>
      <c r="CK63" s="477"/>
      <c r="CL63" s="477"/>
      <c r="CM63" s="477"/>
      <c r="CN63" s="477"/>
      <c r="CO63" s="477"/>
    </row>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60" zoomScaleNormal="6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205</v>
      </c>
    </row>
    <row r="2" spans="1:37" ht="15" customHeight="1">
      <c r="A2" s="305" t="s">
        <v>206</v>
      </c>
      <c r="B2" s="305" t="s">
        <v>200</v>
      </c>
      <c r="C2" s="305" t="s">
        <v>207</v>
      </c>
    </row>
    <row r="3" spans="1:37" ht="40.5">
      <c r="A3" s="305"/>
      <c r="B3" s="305"/>
      <c r="C3" s="306" t="s">
        <v>555</v>
      </c>
      <c r="D3" s="306" t="s">
        <v>209</v>
      </c>
      <c r="E3" s="306" t="s">
        <v>210</v>
      </c>
      <c r="F3" s="474" t="s">
        <v>558</v>
      </c>
      <c r="G3" s="474" t="s">
        <v>560</v>
      </c>
      <c r="H3" s="474" t="s">
        <v>561</v>
      </c>
      <c r="I3" s="304" t="s">
        <v>796</v>
      </c>
      <c r="J3" s="306"/>
      <c r="O3" s="319"/>
      <c r="P3" s="319"/>
    </row>
    <row r="4" spans="1:37" ht="15" customHeight="1">
      <c r="A4" s="304" t="s">
        <v>103</v>
      </c>
      <c r="B4" s="305" t="s">
        <v>201</v>
      </c>
      <c r="C4" s="304">
        <f>INT(SUMPRODUCT(($E$50:$E$315=A4)*($F$50:$F$315=B4)*($N$50:$N$315)))+INT(SUMPRODUCT(($E$50:$E$315=A4)*($P$50:$P$315)))</f>
        <v>0</v>
      </c>
      <c r="D4" s="304">
        <f>INT(SUMPRODUCT(($E$50:$E$315=A4)*($F$50:$F$315=B4)*($J$50:$J$315)))</f>
        <v>0</v>
      </c>
      <c r="E4" s="307">
        <f>INT(SUMPRODUCT(($E$50:$E$315=A4)*($F$50:$F$315=B4)*($K$50:$K$315)))</f>
        <v>0</v>
      </c>
      <c r="F4" s="471">
        <f t="shared" ref="F4:F30" si="0">SUM(G4:H4)</f>
        <v>0</v>
      </c>
      <c r="G4" s="471">
        <f t="shared" ref="G4:G30" si="1">INT(SUMPRODUCT(($E$50:$E$315=A4)*($F$50:$F$315=B4)*($O$50:$O$315))/1000)</f>
        <v>0</v>
      </c>
      <c r="H4" s="471">
        <f>INT(SUMPRODUCT(($E$50:$E$315=A4)*($F$50:$F$315=B4)*($Q$50:$Q$315))/1000)</f>
        <v>0</v>
      </c>
      <c r="J4" s="308" t="s">
        <v>211</v>
      </c>
      <c r="K4" s="309" t="s">
        <v>212</v>
      </c>
      <c r="L4" s="309"/>
      <c r="M4" s="309" t="s">
        <v>213</v>
      </c>
      <c r="N4" s="309" t="s">
        <v>214</v>
      </c>
      <c r="O4" s="309" t="s">
        <v>215</v>
      </c>
      <c r="P4" s="309"/>
      <c r="Q4" s="309"/>
      <c r="R4" s="309"/>
      <c r="S4" s="310"/>
      <c r="T4" s="2545" t="s">
        <v>318</v>
      </c>
      <c r="U4" s="404"/>
      <c r="V4" s="405" t="s">
        <v>319</v>
      </c>
      <c r="W4" s="406" t="s">
        <v>320</v>
      </c>
      <c r="X4" s="406" t="s">
        <v>321</v>
      </c>
      <c r="Y4" s="407" t="s">
        <v>322</v>
      </c>
      <c r="Z4" s="406" t="s">
        <v>323</v>
      </c>
      <c r="AA4" s="406" t="s">
        <v>324</v>
      </c>
      <c r="AB4" s="406" t="s">
        <v>325</v>
      </c>
      <c r="AD4" s="626" t="s">
        <v>759</v>
      </c>
    </row>
    <row r="5" spans="1:37" ht="15" customHeight="1">
      <c r="A5" s="304" t="s">
        <v>103</v>
      </c>
      <c r="B5" s="305" t="s">
        <v>202</v>
      </c>
      <c r="C5" s="304">
        <f>INT(SUMPRODUCT(($E$50:$E$315=A5)*($F$50:$F$315=B5)*($N$50:$N$315)))</f>
        <v>0</v>
      </c>
      <c r="D5" s="304">
        <f t="shared" ref="D5:D18" si="2">INT(SUMPRODUCT(($E$50:$E$315=A5)*($F$50:$F$315=B5)*($J$50:$J$315)))</f>
        <v>0</v>
      </c>
      <c r="E5" s="307">
        <f t="shared" ref="E5:E18" si="3">INT(SUMPRODUCT(($E$50:$E$315=A5)*($F$50:$F$315=B5)*($K$50:$K$315)))</f>
        <v>0</v>
      </c>
      <c r="F5" s="471">
        <f t="shared" si="0"/>
        <v>0</v>
      </c>
      <c r="G5" s="471">
        <f t="shared" si="1"/>
        <v>0</v>
      </c>
      <c r="H5" s="471">
        <v>0</v>
      </c>
      <c r="J5" s="310"/>
      <c r="K5" s="304" t="s">
        <v>216</v>
      </c>
      <c r="M5" s="319">
        <f>M6</f>
        <v>0</v>
      </c>
      <c r="O5" s="319">
        <f>O6</f>
        <v>0</v>
      </c>
      <c r="P5" s="319"/>
      <c r="S5" s="331"/>
      <c r="T5" s="2543"/>
      <c r="U5" s="408" t="s">
        <v>326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2">
        <f>IF((AK10+AK18+AK25+AK32+AK40+AK47)=0,4,AK10+AK18+AK25+AK32+AK40+AK47)</f>
        <v>5</v>
      </c>
    </row>
    <row r="6" spans="1:37" ht="15" customHeight="1">
      <c r="A6" s="311" t="s">
        <v>103</v>
      </c>
      <c r="B6" s="312" t="s">
        <v>203</v>
      </c>
      <c r="C6" s="311">
        <f>INT(SUMPRODUCT(($E$50:$E$315=A6)*($F$50:$F$315=B6)*($N$50:$N$315)))</f>
        <v>0</v>
      </c>
      <c r="D6" s="311">
        <f>INT(SUMPRODUCT(($E$50:$E$315=A6)*($F$50:$F$315=B6)*($J$50:$J$315)))</f>
        <v>0</v>
      </c>
      <c r="E6" s="313">
        <f t="shared" si="3"/>
        <v>0</v>
      </c>
      <c r="F6" s="472">
        <f t="shared" si="0"/>
        <v>0</v>
      </c>
      <c r="G6" s="472">
        <f t="shared" si="1"/>
        <v>0</v>
      </c>
      <c r="H6" s="471">
        <v>0</v>
      </c>
      <c r="J6" s="310"/>
      <c r="K6" s="304" t="s">
        <v>217</v>
      </c>
      <c r="M6" s="319">
        <f>総括表!AG72</f>
        <v>0</v>
      </c>
      <c r="O6" s="319">
        <f>総括表!AV72</f>
        <v>0</v>
      </c>
      <c r="P6" s="319"/>
      <c r="S6" s="310"/>
      <c r="T6" s="2543"/>
      <c r="U6" s="410" t="s">
        <v>327</v>
      </c>
      <c r="V6" s="409">
        <f>(INDEX(($V$11:$AB$13,$V$19:$AB$21,$V$26:$AB$28,$V$41:$AB$43,$V$48:$AB$50),2,1,$AD$5))</f>
        <v>0</v>
      </c>
      <c r="W6" s="409">
        <f>(INDEX(($V$11:$AB$13,$V$19:$AB$21,$V$26:$AB$28,$V$41:$AB$43,$V$48:$AB$50),2,2,$AD$5))</f>
        <v>0</v>
      </c>
      <c r="X6" s="411" t="s">
        <v>328</v>
      </c>
      <c r="Y6" s="412" t="s">
        <v>329</v>
      </c>
      <c r="Z6" s="412" t="s">
        <v>330</v>
      </c>
      <c r="AA6" s="413"/>
      <c r="AB6" s="409">
        <f>(INDEX(($V$11:$AB$13,$V$19:$AB$21,$V$26:$AB$28,$V$41:$AB$43,$V$48:$AB$50),2,7,$AD$5))</f>
        <v>0</v>
      </c>
    </row>
    <row r="7" spans="1:37" ht="15" customHeight="1">
      <c r="A7" s="304" t="s">
        <v>104</v>
      </c>
      <c r="B7" s="305" t="s">
        <v>201</v>
      </c>
      <c r="C7" s="304">
        <f>INT(SUMPRODUCT(($E$50:$E$315=A7)*($F$50:$F$315=B7)*($N$50:$N$315)))+INT(SUMPRODUCT(($E$50:$E$315=A7)*($P$50:$P$315)))</f>
        <v>0</v>
      </c>
      <c r="D7" s="304">
        <f t="shared" si="2"/>
        <v>0</v>
      </c>
      <c r="E7" s="307">
        <f t="shared" si="3"/>
        <v>0</v>
      </c>
      <c r="F7" s="471">
        <f t="shared" si="0"/>
        <v>0</v>
      </c>
      <c r="G7" s="471">
        <f t="shared" si="1"/>
        <v>0</v>
      </c>
      <c r="H7" s="475">
        <f>INT(SUMPRODUCT(($E$50:$E$315=A7)*($F$50:$F$315=B7)*($Q$50:$Q$315))/1000)</f>
        <v>0</v>
      </c>
      <c r="J7" s="310"/>
      <c r="K7" s="304" t="s">
        <v>218</v>
      </c>
      <c r="S7" s="310"/>
      <c r="T7" s="2544"/>
      <c r="U7" s="408" t="s">
        <v>331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104</v>
      </c>
      <c r="B8" s="305" t="s">
        <v>202</v>
      </c>
      <c r="C8" s="304">
        <f>INT(SUMPRODUCT(($E$50:$E$315=A8)*($F$50:$F$315=B8)*($N$50:$N$315)))</f>
        <v>0</v>
      </c>
      <c r="D8" s="304">
        <f t="shared" si="2"/>
        <v>0</v>
      </c>
      <c r="E8" s="307">
        <f t="shared" si="3"/>
        <v>0</v>
      </c>
      <c r="F8" s="471">
        <f t="shared" si="0"/>
        <v>0</v>
      </c>
      <c r="G8" s="471">
        <f t="shared" si="1"/>
        <v>0</v>
      </c>
      <c r="H8" s="471">
        <v>0</v>
      </c>
      <c r="J8" s="310"/>
      <c r="S8" s="310"/>
    </row>
    <row r="9" spans="1:37" ht="15" customHeight="1">
      <c r="A9" s="311" t="s">
        <v>104</v>
      </c>
      <c r="B9" s="312" t="s">
        <v>203</v>
      </c>
      <c r="C9" s="311">
        <f>INT(SUMPRODUCT(($E$50:$E$315=A9)*($F$50:$F$315=B9)*($N$50:$N$315)))</f>
        <v>0</v>
      </c>
      <c r="D9" s="311">
        <f t="shared" si="2"/>
        <v>0</v>
      </c>
      <c r="E9" s="313">
        <f t="shared" si="3"/>
        <v>0</v>
      </c>
      <c r="F9" s="472">
        <f t="shared" si="0"/>
        <v>0</v>
      </c>
      <c r="G9" s="472">
        <f t="shared" si="1"/>
        <v>0</v>
      </c>
      <c r="H9" s="472">
        <v>0</v>
      </c>
      <c r="J9" s="310"/>
      <c r="S9" s="310"/>
      <c r="T9" s="415" t="s">
        <v>332</v>
      </c>
      <c r="U9" s="415"/>
      <c r="V9" s="415"/>
      <c r="W9" s="415"/>
      <c r="X9" s="415"/>
      <c r="Y9" s="416"/>
      <c r="Z9" s="415"/>
      <c r="AA9" s="415"/>
      <c r="AB9" s="415"/>
    </row>
    <row r="10" spans="1:37" ht="15" customHeight="1">
      <c r="A10" s="304" t="s">
        <v>105</v>
      </c>
      <c r="B10" s="305" t="s">
        <v>201</v>
      </c>
      <c r="C10" s="304">
        <f>INT(SUMPRODUCT(($E$50:$E$315=A10)*($F$50:$F$315=B10)*($N$50:$N$315)))+INT(SUMPRODUCT(($E$50:$E$315=A10)*($P$50:$P$315)))</f>
        <v>0</v>
      </c>
      <c r="D10" s="304">
        <f t="shared" si="2"/>
        <v>0</v>
      </c>
      <c r="E10" s="307">
        <f t="shared" si="3"/>
        <v>0</v>
      </c>
      <c r="F10" s="471">
        <f t="shared" si="0"/>
        <v>0</v>
      </c>
      <c r="G10" s="471">
        <f t="shared" si="1"/>
        <v>0</v>
      </c>
      <c r="H10" s="475">
        <f>INT(SUMPRODUCT(($E$50:$E$315=A10)*($F$50:$F$315=B10)*($Q$50:$Q$315))/1000)</f>
        <v>0</v>
      </c>
      <c r="J10" s="310"/>
      <c r="K10" s="304" t="s">
        <v>219</v>
      </c>
      <c r="M10" s="319">
        <f>総括表!AF74</f>
        <v>0</v>
      </c>
      <c r="N10" s="304">
        <v>0.02</v>
      </c>
      <c r="O10" s="319">
        <f>総括表!AV74</f>
        <v>0</v>
      </c>
      <c r="P10" s="319"/>
      <c r="S10" s="331"/>
      <c r="T10" s="2545" t="s">
        <v>318</v>
      </c>
      <c r="U10" s="404"/>
      <c r="V10" s="405" t="s">
        <v>319</v>
      </c>
      <c r="W10" s="406" t="s">
        <v>320</v>
      </c>
      <c r="X10" s="406" t="s">
        <v>321</v>
      </c>
      <c r="Y10" s="407" t="s">
        <v>322</v>
      </c>
      <c r="Z10" s="406" t="s">
        <v>323</v>
      </c>
      <c r="AA10" s="406" t="s">
        <v>324</v>
      </c>
      <c r="AB10" s="406" t="s">
        <v>325</v>
      </c>
      <c r="AD10" s="634" t="s">
        <v>760</v>
      </c>
      <c r="AE10" s="635"/>
      <c r="AF10" s="635"/>
      <c r="AG10" s="635"/>
      <c r="AH10" s="635"/>
      <c r="AI10" s="635"/>
      <c r="AJ10" s="635"/>
      <c r="AK10" s="636" t="b">
        <f>IF(AND(AK11,AK12,AK13),1)</f>
        <v>0</v>
      </c>
    </row>
    <row r="11" spans="1:37" ht="15" customHeight="1">
      <c r="A11" s="304" t="s">
        <v>105</v>
      </c>
      <c r="B11" s="305" t="s">
        <v>202</v>
      </c>
      <c r="C11" s="304">
        <f>INT(SUMPRODUCT(($E$50:$E$315=A11)*($F$50:$F$315=B11)*($N$50:$N$315)))</f>
        <v>0</v>
      </c>
      <c r="D11" s="304">
        <f t="shared" si="2"/>
        <v>0</v>
      </c>
      <c r="E11" s="307">
        <f t="shared" si="3"/>
        <v>0</v>
      </c>
      <c r="F11" s="471">
        <f t="shared" si="0"/>
        <v>0</v>
      </c>
      <c r="G11" s="471">
        <f t="shared" si="1"/>
        <v>0</v>
      </c>
      <c r="H11" s="471">
        <v>0</v>
      </c>
      <c r="J11" s="310"/>
      <c r="M11" s="319"/>
      <c r="S11" s="310"/>
      <c r="T11" s="2543"/>
      <c r="U11" s="408" t="s">
        <v>326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8"/>
      <c r="AE11" s="639" t="s">
        <v>761</v>
      </c>
      <c r="AF11" s="640" t="s">
        <v>762</v>
      </c>
      <c r="AG11" s="640"/>
      <c r="AH11" s="640"/>
      <c r="AI11" s="640"/>
      <c r="AJ11" s="640"/>
      <c r="AK11" s="641" t="b">
        <f>IF($M$19&gt;$O$5,1)</f>
        <v>0</v>
      </c>
    </row>
    <row r="12" spans="1:37" ht="15" customHeight="1">
      <c r="A12" s="311" t="s">
        <v>105</v>
      </c>
      <c r="B12" s="312" t="s">
        <v>203</v>
      </c>
      <c r="C12" s="311">
        <f>INT(SUMPRODUCT(($E$50:$E$315=A12)*($F$50:$F$315=B12)*($N$50:$N$315)))</f>
        <v>0</v>
      </c>
      <c r="D12" s="311">
        <f t="shared" si="2"/>
        <v>0</v>
      </c>
      <c r="E12" s="313">
        <f t="shared" si="3"/>
        <v>0</v>
      </c>
      <c r="F12" s="472">
        <f t="shared" si="0"/>
        <v>0</v>
      </c>
      <c r="G12" s="472">
        <f t="shared" si="1"/>
        <v>0</v>
      </c>
      <c r="H12" s="472">
        <v>0</v>
      </c>
      <c r="J12" s="310" t="s">
        <v>220</v>
      </c>
      <c r="K12" s="304" t="s">
        <v>212</v>
      </c>
      <c r="M12" s="304" t="s">
        <v>221</v>
      </c>
      <c r="N12" s="304" t="s">
        <v>222</v>
      </c>
      <c r="O12" s="304" t="s">
        <v>223</v>
      </c>
      <c r="S12" s="310"/>
      <c r="T12" s="2543"/>
      <c r="U12" s="410" t="s">
        <v>327</v>
      </c>
      <c r="V12" s="419">
        <f>IF(OR($O$19="",$O$19=0,$O$19=1),0,IF($O$13="",0,IF($O$19=1,0,INT($O$13/3))))</f>
        <v>0</v>
      </c>
      <c r="W12" s="420">
        <f>IF(OR($O$19="",$O$19=0,$O$19=1),0,IF($O$5="",0,IF($M$19-V11&lt;=$O$5,0,IF($O$19=1,0,IF($M$19-$O$5-W11&gt;=V12,V12,$M$19-$O$5-W11)))))</f>
        <v>0</v>
      </c>
      <c r="X12" s="411" t="s">
        <v>328</v>
      </c>
      <c r="Y12" s="412" t="s">
        <v>329</v>
      </c>
      <c r="Z12" s="412" t="s">
        <v>330</v>
      </c>
      <c r="AA12" s="413"/>
      <c r="AB12" s="417">
        <f>IF(OR($O$19="",$O$19=0,$O$19=1),0,IF(V12=0,0,V12-W12))</f>
        <v>0</v>
      </c>
      <c r="AD12" s="638"/>
      <c r="AE12" s="639" t="s">
        <v>763</v>
      </c>
      <c r="AF12" s="640" t="s">
        <v>764</v>
      </c>
      <c r="AG12" s="640"/>
      <c r="AH12" s="642"/>
      <c r="AI12" s="642"/>
      <c r="AJ12" s="640"/>
      <c r="AK12" s="641" t="b">
        <f>IF(申告書記入イメージ!$CD$129="充当を優先（残額は還付）",1)</f>
        <v>0</v>
      </c>
    </row>
    <row r="13" spans="1:37" ht="15" customHeight="1">
      <c r="A13" s="304" t="s">
        <v>106</v>
      </c>
      <c r="B13" s="305" t="s">
        <v>201</v>
      </c>
      <c r="C13" s="304">
        <f>INT(SUMPRODUCT(($E$50:$E$315=A13)*($F$50:$F$315=B13)*($N$50:$N$315)))+INT(SUMPRODUCT(($E$50:$E$315=A13)*($P$50:$P$315)))</f>
        <v>0</v>
      </c>
      <c r="D13" s="304">
        <f t="shared" si="2"/>
        <v>0</v>
      </c>
      <c r="E13" s="307">
        <f t="shared" si="3"/>
        <v>0</v>
      </c>
      <c r="F13" s="471">
        <f t="shared" si="0"/>
        <v>0</v>
      </c>
      <c r="G13" s="471">
        <f t="shared" si="1"/>
        <v>0</v>
      </c>
      <c r="H13" s="475">
        <f>INT(SUMPRODUCT(($E$50:$E$315=A13)*($F$50:$F$315=B13)*($Q$50:$Q$315))/1000)</f>
        <v>0</v>
      </c>
      <c r="J13" s="310"/>
      <c r="K13" s="304" t="s">
        <v>216</v>
      </c>
      <c r="M13" s="319">
        <f>M14</f>
        <v>0</v>
      </c>
      <c r="O13" s="319">
        <f>O14</f>
        <v>0</v>
      </c>
      <c r="P13" s="319"/>
      <c r="Q13" s="319"/>
      <c r="S13" s="331"/>
      <c r="T13" s="2544"/>
      <c r="U13" s="408" t="s">
        <v>331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8"/>
      <c r="AE13" s="639" t="s">
        <v>765</v>
      </c>
      <c r="AF13" s="643" t="s">
        <v>766</v>
      </c>
      <c r="AG13" s="644" t="s">
        <v>767</v>
      </c>
      <c r="AH13" s="644"/>
      <c r="AI13" s="644"/>
      <c r="AJ13" s="644"/>
      <c r="AK13" s="645" t="b">
        <f>IF(R16=1,1)</f>
        <v>0</v>
      </c>
    </row>
    <row r="14" spans="1:37" ht="15" customHeight="1">
      <c r="A14" s="304" t="s">
        <v>106</v>
      </c>
      <c r="B14" s="305" t="s">
        <v>202</v>
      </c>
      <c r="C14" s="304">
        <f>INT(SUMPRODUCT(($E$50:$E$315=A14)*($F$50:$F$315=B14)*($N$50:$N$315)))</f>
        <v>0</v>
      </c>
      <c r="D14" s="304">
        <f t="shared" si="2"/>
        <v>0</v>
      </c>
      <c r="E14" s="307">
        <f t="shared" si="3"/>
        <v>0</v>
      </c>
      <c r="F14" s="471">
        <f t="shared" si="0"/>
        <v>0</v>
      </c>
      <c r="G14" s="471">
        <f t="shared" si="1"/>
        <v>0</v>
      </c>
      <c r="H14" s="471">
        <v>0</v>
      </c>
      <c r="J14" s="310"/>
      <c r="K14" s="304" t="s">
        <v>217</v>
      </c>
      <c r="M14" s="319">
        <f>M6</f>
        <v>0</v>
      </c>
      <c r="O14" s="319">
        <f>O6</f>
        <v>0</v>
      </c>
      <c r="P14" s="319"/>
      <c r="S14" s="331"/>
      <c r="AD14" s="638"/>
      <c r="AE14" s="639"/>
      <c r="AF14" s="643"/>
      <c r="AG14" s="644" t="s">
        <v>768</v>
      </c>
      <c r="AH14" s="644"/>
      <c r="AI14" s="644"/>
      <c r="AJ14" s="644"/>
      <c r="AK14" s="646"/>
    </row>
    <row r="15" spans="1:37" ht="15" customHeight="1">
      <c r="A15" s="311" t="s">
        <v>106</v>
      </c>
      <c r="B15" s="312" t="s">
        <v>203</v>
      </c>
      <c r="C15" s="311">
        <f>INT(SUMPRODUCT(($E$50:$E$315=A15)*($F$50:$F$315=B15)*($N$50:$N$315)))</f>
        <v>0</v>
      </c>
      <c r="D15" s="311">
        <f t="shared" si="2"/>
        <v>0</v>
      </c>
      <c r="E15" s="313">
        <f t="shared" si="3"/>
        <v>0</v>
      </c>
      <c r="F15" s="472">
        <f t="shared" si="0"/>
        <v>0</v>
      </c>
      <c r="G15" s="472">
        <f t="shared" si="1"/>
        <v>0</v>
      </c>
      <c r="H15" s="472">
        <v>0</v>
      </c>
      <c r="J15" s="310"/>
      <c r="K15" s="304" t="s">
        <v>218</v>
      </c>
      <c r="R15" s="304" t="s">
        <v>336</v>
      </c>
      <c r="S15" s="310"/>
      <c r="AD15" s="647"/>
      <c r="AE15" s="648"/>
      <c r="AF15" s="649"/>
      <c r="AG15" s="650" t="s">
        <v>769</v>
      </c>
      <c r="AH15" s="651"/>
      <c r="AI15" s="651"/>
      <c r="AJ15" s="651"/>
      <c r="AK15" s="652"/>
    </row>
    <row r="16" spans="1:37" ht="15" customHeight="1">
      <c r="A16" s="304" t="s">
        <v>48</v>
      </c>
      <c r="B16" s="305" t="s">
        <v>201</v>
      </c>
      <c r="C16" s="304">
        <f>INT(SUMPRODUCT(($E$50:$E$315=A16)*($F$50:$F$315=B16)*($N$50:$N$315)))+INT(SUMPRODUCT(($E$50:$E$315=A16)*($P$50:$P$315)))</f>
        <v>0</v>
      </c>
      <c r="D16" s="304">
        <f t="shared" si="2"/>
        <v>0</v>
      </c>
      <c r="E16" s="307">
        <f t="shared" si="3"/>
        <v>0</v>
      </c>
      <c r="F16" s="471">
        <f t="shared" si="0"/>
        <v>0</v>
      </c>
      <c r="G16" s="471">
        <f t="shared" si="1"/>
        <v>0</v>
      </c>
      <c r="H16" s="475">
        <f>INT(SUMPRODUCT(($E$50:$E$315=A16)*($F$50:$F$315=B16)*($Q$50:$Q$315))/1000)</f>
        <v>0</v>
      </c>
      <c r="J16" s="310"/>
      <c r="R16" s="304">
        <f>IF(申告書記入イメージ!AY124="",4,申告書記入イメージ!AY124)</f>
        <v>4</v>
      </c>
      <c r="S16" s="310"/>
    </row>
    <row r="17" spans="1:37" ht="15" customHeight="1">
      <c r="A17" s="304" t="s">
        <v>48</v>
      </c>
      <c r="B17" s="305" t="s">
        <v>202</v>
      </c>
      <c r="C17" s="304">
        <f>INT(SUMPRODUCT(($E$50:$E$315=A17)*($F$50:$F$315=B17)*($N$50:$N$315)))</f>
        <v>0</v>
      </c>
      <c r="D17" s="304">
        <f t="shared" si="2"/>
        <v>0</v>
      </c>
      <c r="E17" s="307">
        <f t="shared" si="3"/>
        <v>0</v>
      </c>
      <c r="F17" s="471">
        <f t="shared" si="0"/>
        <v>0</v>
      </c>
      <c r="G17" s="471">
        <f t="shared" si="1"/>
        <v>0</v>
      </c>
      <c r="H17" s="471">
        <v>0</v>
      </c>
      <c r="J17" s="310"/>
      <c r="R17" s="304" t="s">
        <v>337</v>
      </c>
      <c r="S17" s="310"/>
      <c r="T17" s="415" t="s">
        <v>333</v>
      </c>
      <c r="U17" s="415"/>
      <c r="V17" s="415"/>
      <c r="W17" s="415"/>
      <c r="X17" s="415"/>
      <c r="Y17" s="415"/>
      <c r="Z17" s="416"/>
      <c r="AA17" s="415"/>
      <c r="AB17" s="415"/>
    </row>
    <row r="18" spans="1:37" ht="15" customHeight="1">
      <c r="A18" s="311" t="s">
        <v>48</v>
      </c>
      <c r="B18" s="312" t="s">
        <v>203</v>
      </c>
      <c r="C18" s="311">
        <f>INT(SUMPRODUCT(($E$50:$E$315=A18)*($F$50:$F$315=B18)*($N$50:$N$315)))</f>
        <v>0</v>
      </c>
      <c r="D18" s="311">
        <f t="shared" si="2"/>
        <v>0</v>
      </c>
      <c r="E18" s="313">
        <f t="shared" si="3"/>
        <v>0</v>
      </c>
      <c r="F18" s="472">
        <f t="shared" si="0"/>
        <v>0</v>
      </c>
      <c r="G18" s="472">
        <f t="shared" si="1"/>
        <v>0</v>
      </c>
      <c r="H18" s="472">
        <v>0</v>
      </c>
      <c r="J18" s="310"/>
      <c r="R18" s="304" t="str">
        <f>IF(AND(R20="還付なし",R16&lt;&gt;""),"表示","非表示")</f>
        <v>非表示</v>
      </c>
      <c r="S18" s="310"/>
      <c r="T18" s="2545" t="s">
        <v>318</v>
      </c>
      <c r="U18" s="404"/>
      <c r="V18" s="405" t="s">
        <v>319</v>
      </c>
      <c r="W18" s="406" t="s">
        <v>320</v>
      </c>
      <c r="X18" s="406" t="s">
        <v>321</v>
      </c>
      <c r="Y18" s="407" t="s">
        <v>322</v>
      </c>
      <c r="Z18" s="406" t="s">
        <v>323</v>
      </c>
      <c r="AA18" s="406" t="s">
        <v>324</v>
      </c>
      <c r="AB18" s="406" t="s">
        <v>325</v>
      </c>
      <c r="AD18" s="634" t="s">
        <v>772</v>
      </c>
      <c r="AE18" s="635"/>
      <c r="AF18" s="635"/>
      <c r="AG18" s="635"/>
      <c r="AH18" s="635"/>
      <c r="AI18" s="635"/>
      <c r="AJ18" s="635"/>
      <c r="AK18" s="636" t="b">
        <f>IF(AND(AK19,AK20,AK21),2)</f>
        <v>0</v>
      </c>
    </row>
    <row r="19" spans="1:37" ht="15" customHeight="1">
      <c r="A19" s="304" t="s">
        <v>107</v>
      </c>
      <c r="B19" s="305" t="s">
        <v>201</v>
      </c>
      <c r="C19" s="304">
        <f>INT(SUMPRODUCT(($E$50:$E$315=A19)*($F$50:$F$315=B19)*($N$50:$N$315)))+INT(SUMPRODUCT(($E$50:$E$315=A19)*($P$50:$P$315)))</f>
        <v>0</v>
      </c>
      <c r="D19" s="304">
        <f t="shared" ref="D19" si="4">INT(SUMPRODUCT(($E$50:$E$315=A19)*($F$50:$F$315=B19)*($J$50:$J$315)))</f>
        <v>0</v>
      </c>
      <c r="E19" s="307">
        <f t="shared" ref="E19" si="5">INT(SUMPRODUCT(($E$50:$E$315=A19)*($F$50:$F$315=B19)*($K$50:$K$315)))</f>
        <v>0</v>
      </c>
      <c r="F19" s="471">
        <f t="shared" si="0"/>
        <v>0</v>
      </c>
      <c r="G19" s="471">
        <f t="shared" si="1"/>
        <v>0</v>
      </c>
      <c r="H19" s="475">
        <f>INT(SUMPRODUCT(($E$50:$E$315=A19)*($F$50:$F$315=B19)*($Q$50:$Q$315))/1000)</f>
        <v>0</v>
      </c>
      <c r="J19" s="310" t="s">
        <v>224</v>
      </c>
      <c r="M19" s="320">
        <f>申告書記入イメージ!AF117</f>
        <v>0</v>
      </c>
      <c r="N19" s="304" t="s">
        <v>225</v>
      </c>
      <c r="O19" s="304">
        <f>申告書記入イメージ!CV105</f>
        <v>1</v>
      </c>
      <c r="R19" s="304" t="s">
        <v>226</v>
      </c>
      <c r="S19" s="310"/>
      <c r="T19" s="2543"/>
      <c r="U19" s="408" t="s">
        <v>326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8"/>
      <c r="AE19" s="639" t="s">
        <v>761</v>
      </c>
      <c r="AF19" s="640" t="s">
        <v>762</v>
      </c>
      <c r="AG19" s="640"/>
      <c r="AH19" s="640"/>
      <c r="AI19" s="640"/>
      <c r="AJ19" s="640"/>
      <c r="AK19" s="641" t="b">
        <f>IF($M$19&gt;$O$5,1)</f>
        <v>0</v>
      </c>
    </row>
    <row r="20" spans="1:37" ht="15" customHeight="1">
      <c r="A20" s="304" t="s">
        <v>107</v>
      </c>
      <c r="B20" s="305" t="s">
        <v>202</v>
      </c>
      <c r="C20" s="304">
        <f>INT(SUMPRODUCT(($E$50:$E$315=A20)*($F$50:$F$315=B20)*($N$50:$N$315)))</f>
        <v>0</v>
      </c>
      <c r="D20" s="304">
        <f>INT(SUMPRODUCT(($E$50:$E$315=A20)*($F$50:$F$315=B20)*($J$50:$J$315)))</f>
        <v>0</v>
      </c>
      <c r="E20" s="307">
        <f>INT(SUMPRODUCT(($E$50:$E$315=A20)*($F$50:$F$315=B20)*($K$50:$K$315)))</f>
        <v>0</v>
      </c>
      <c r="F20" s="471">
        <f t="shared" si="0"/>
        <v>0</v>
      </c>
      <c r="G20" s="471">
        <f t="shared" si="1"/>
        <v>0</v>
      </c>
      <c r="H20" s="471">
        <v>0</v>
      </c>
      <c r="J20" s="310"/>
      <c r="R20" s="304" t="str">
        <f>IF(AND(申告書記入イメージ!$CD$129="充当を優先（残額は還付）",O5*2&lt;=M19),"還付なし","還付あり")</f>
        <v>還付あり</v>
      </c>
      <c r="S20" s="310"/>
      <c r="T20" s="2543"/>
      <c r="U20" s="410" t="s">
        <v>327</v>
      </c>
      <c r="V20" s="419">
        <f>IF(OR($O$19="",$O$19=0,$O$19=1),0,IF($O$13="",0,IF($O$19=1,0,INT($O$13/3))))</f>
        <v>0</v>
      </c>
      <c r="W20" s="420">
        <v>0</v>
      </c>
      <c r="X20" s="411" t="s">
        <v>328</v>
      </c>
      <c r="Y20" s="412" t="s">
        <v>329</v>
      </c>
      <c r="Z20" s="412" t="s">
        <v>330</v>
      </c>
      <c r="AA20" s="413"/>
      <c r="AB20" s="417">
        <f>IF(OR($O$19="",$O$19=0,$O$19=1),0,IF(V20=0,0,V20-W20))</f>
        <v>0</v>
      </c>
      <c r="AD20" s="638"/>
      <c r="AE20" s="639" t="s">
        <v>763</v>
      </c>
      <c r="AF20" s="640" t="s">
        <v>764</v>
      </c>
      <c r="AG20" s="640"/>
      <c r="AH20" s="642"/>
      <c r="AI20" s="640"/>
      <c r="AJ20" s="642"/>
      <c r="AK20" s="641" t="b">
        <f>IF(申告書記入イメージ!$CD$129="充当を優先（残額は還付）",1)</f>
        <v>0</v>
      </c>
    </row>
    <row r="21" spans="1:37" ht="15" customHeight="1">
      <c r="A21" s="311" t="s">
        <v>107</v>
      </c>
      <c r="B21" s="312" t="s">
        <v>203</v>
      </c>
      <c r="C21" s="311">
        <f>INT(SUMPRODUCT(($E$50:$E$315=A21)*($F$50:$F$315=B21)*($N$50:$N$315)))</f>
        <v>0</v>
      </c>
      <c r="D21" s="311">
        <f t="shared" ref="D21:D30" si="6">INT(SUMPRODUCT(($E$50:$E$315=A21)*($F$50:$F$315=B21)*($J$50:$J$315)))</f>
        <v>0</v>
      </c>
      <c r="E21" s="313">
        <f t="shared" ref="E21:E30" si="7">INT(SUMPRODUCT(($E$50:$E$315=A21)*($F$50:$F$315=B21)*($K$50:$K$315)))</f>
        <v>0</v>
      </c>
      <c r="F21" s="472">
        <f t="shared" si="0"/>
        <v>0</v>
      </c>
      <c r="G21" s="472">
        <f t="shared" si="1"/>
        <v>0</v>
      </c>
      <c r="H21" s="472">
        <v>0</v>
      </c>
      <c r="J21" s="310" t="s">
        <v>227</v>
      </c>
      <c r="L21" s="304" t="s">
        <v>228</v>
      </c>
      <c r="M21" s="304" t="s">
        <v>229</v>
      </c>
      <c r="N21" s="304" t="s">
        <v>230</v>
      </c>
      <c r="Q21" s="304" t="s">
        <v>231</v>
      </c>
      <c r="R21" s="304" t="s">
        <v>232</v>
      </c>
      <c r="S21" s="310"/>
      <c r="T21" s="2544"/>
      <c r="U21" s="408" t="s">
        <v>331</v>
      </c>
      <c r="V21" s="409">
        <f>IF(OR($O$19="",$O$19=0,$O$19=1),0,IF($O$13="",0,IF($O$19=1,0,INT($O$13/3))))</f>
        <v>0</v>
      </c>
      <c r="W21" s="417">
        <v>0</v>
      </c>
      <c r="X21" s="419">
        <f>Z19</f>
        <v>0</v>
      </c>
      <c r="Y21" s="419">
        <f>IF($M$19-$O$5-X21&gt;0,$M$19-$O$5-X21,0)</f>
        <v>0</v>
      </c>
      <c r="Z21" s="420">
        <f>IF(OR($O$5="",$O$5=0),0,IF($M$19&lt;=$O$5,$O$5-$M$19,0))</f>
        <v>0</v>
      </c>
      <c r="AA21" s="414"/>
      <c r="AB21" s="417">
        <f>IF(OR($O$19="",$O$19=0,$O$19=1),0,IF(V21=0,0,V21-W21))</f>
        <v>0</v>
      </c>
      <c r="AD21" s="647"/>
      <c r="AE21" s="648" t="s">
        <v>765</v>
      </c>
      <c r="AF21" s="649" t="s">
        <v>773</v>
      </c>
      <c r="AG21" s="651" t="s">
        <v>774</v>
      </c>
      <c r="AH21" s="651"/>
      <c r="AI21" s="651"/>
      <c r="AJ21" s="653"/>
      <c r="AK21" s="641" t="b">
        <f>IF(R16=2,1)</f>
        <v>0</v>
      </c>
    </row>
    <row r="22" spans="1:37" ht="15" customHeight="1">
      <c r="A22" s="304" t="s">
        <v>108</v>
      </c>
      <c r="B22" s="305" t="s">
        <v>201</v>
      </c>
      <c r="C22" s="304">
        <f>INT(SUMPRODUCT(($E$50:$E$315=A22)*($F$50:$F$315=B22)*($N$50:$N$315)))+INT(SUMPRODUCT(($E$50:$E$315=A22)*($P$50:$P$315)))</f>
        <v>0</v>
      </c>
      <c r="D22" s="304">
        <f t="shared" si="6"/>
        <v>0</v>
      </c>
      <c r="E22" s="307">
        <f t="shared" si="7"/>
        <v>0</v>
      </c>
      <c r="F22" s="471">
        <f t="shared" si="0"/>
        <v>0</v>
      </c>
      <c r="G22" s="471">
        <f t="shared" si="1"/>
        <v>0</v>
      </c>
      <c r="H22" s="475">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108</v>
      </c>
      <c r="B23" s="305" t="s">
        <v>202</v>
      </c>
      <c r="C23" s="304">
        <f>INT(SUMPRODUCT(($E$50:$E$315=A23)*($F$50:$F$315=B23)*($N$50:$N$315)))</f>
        <v>0</v>
      </c>
      <c r="D23" s="304">
        <f t="shared" si="6"/>
        <v>0</v>
      </c>
      <c r="E23" s="307">
        <f t="shared" si="7"/>
        <v>0</v>
      </c>
      <c r="F23" s="471">
        <f t="shared" si="0"/>
        <v>0</v>
      </c>
      <c r="G23" s="471">
        <f t="shared" si="1"/>
        <v>0</v>
      </c>
      <c r="H23" s="471">
        <v>0</v>
      </c>
      <c r="J23" s="310"/>
      <c r="S23" s="310"/>
    </row>
    <row r="24" spans="1:37" ht="15" customHeight="1">
      <c r="A24" s="311" t="s">
        <v>108</v>
      </c>
      <c r="B24" s="312" t="s">
        <v>203</v>
      </c>
      <c r="C24" s="311">
        <f>INT(SUMPRODUCT(($E$50:$E$315=A24)*($F$50:$F$315=B24)*($N$50:$N$315)))</f>
        <v>0</v>
      </c>
      <c r="D24" s="311">
        <f t="shared" si="6"/>
        <v>0</v>
      </c>
      <c r="E24" s="313">
        <f t="shared" si="7"/>
        <v>0</v>
      </c>
      <c r="F24" s="472">
        <f t="shared" si="0"/>
        <v>0</v>
      </c>
      <c r="G24" s="472">
        <f t="shared" si="1"/>
        <v>0</v>
      </c>
      <c r="H24" s="472">
        <v>0</v>
      </c>
      <c r="J24" s="310" t="s">
        <v>233</v>
      </c>
      <c r="L24" s="304" t="s">
        <v>234</v>
      </c>
      <c r="M24" s="304" t="s">
        <v>228</v>
      </c>
      <c r="N24" s="304" t="s">
        <v>230</v>
      </c>
      <c r="O24" s="304" t="s">
        <v>235</v>
      </c>
      <c r="P24" s="304" t="s">
        <v>512</v>
      </c>
      <c r="Q24" s="304" t="s">
        <v>219</v>
      </c>
      <c r="R24" s="304" t="s">
        <v>236</v>
      </c>
      <c r="S24" s="310"/>
      <c r="T24" s="415" t="s">
        <v>334</v>
      </c>
      <c r="U24" s="415"/>
      <c r="V24" s="415"/>
      <c r="W24" s="415"/>
      <c r="X24" s="415"/>
      <c r="Y24" s="415"/>
      <c r="Z24" s="415"/>
      <c r="AA24" s="415"/>
      <c r="AB24" s="415"/>
    </row>
    <row r="25" spans="1:37" ht="15" customHeight="1">
      <c r="A25" s="304" t="s">
        <v>109</v>
      </c>
      <c r="B25" s="305" t="s">
        <v>201</v>
      </c>
      <c r="C25" s="304">
        <f>INT(SUMPRODUCT(($E$50:$E$315=A25)*($F$50:$F$315=B25)*($N$50:$N$315)))+INT(SUMPRODUCT(($E$50:$E$315=A25)*($P$50:$P$315)))</f>
        <v>0</v>
      </c>
      <c r="D25" s="304">
        <f t="shared" si="6"/>
        <v>0</v>
      </c>
      <c r="E25" s="307">
        <f t="shared" si="7"/>
        <v>0</v>
      </c>
      <c r="F25" s="471">
        <f t="shared" si="0"/>
        <v>0</v>
      </c>
      <c r="G25" s="471">
        <f t="shared" si="1"/>
        <v>0</v>
      </c>
      <c r="H25" s="475">
        <f>INT(SUMPRODUCT(($E$50:$E$315=A25)*($F$50:$F$315=B25)*($Q$50:$Q$315))/1000)</f>
        <v>0</v>
      </c>
      <c r="J25" s="310"/>
      <c r="K25" s="304" t="s">
        <v>237</v>
      </c>
      <c r="L25" s="421">
        <f t="shared" ref="L25:R25" si="8">V5</f>
        <v>0</v>
      </c>
      <c r="M25" s="421">
        <f t="shared" si="8"/>
        <v>0</v>
      </c>
      <c r="N25" s="421">
        <f t="shared" si="8"/>
        <v>0</v>
      </c>
      <c r="O25" s="421">
        <f t="shared" si="8"/>
        <v>0</v>
      </c>
      <c r="P25" s="421">
        <f t="shared" si="8"/>
        <v>0</v>
      </c>
      <c r="Q25" s="319">
        <f t="shared" si="8"/>
        <v>0</v>
      </c>
      <c r="R25" s="421">
        <f t="shared" si="8"/>
        <v>0</v>
      </c>
      <c r="S25" s="310"/>
      <c r="T25" s="2545" t="s">
        <v>318</v>
      </c>
      <c r="U25" s="404"/>
      <c r="V25" s="405" t="s">
        <v>319</v>
      </c>
      <c r="W25" s="406" t="s">
        <v>320</v>
      </c>
      <c r="X25" s="406" t="s">
        <v>321</v>
      </c>
      <c r="Y25" s="407" t="s">
        <v>322</v>
      </c>
      <c r="Z25" s="406" t="s">
        <v>323</v>
      </c>
      <c r="AA25" s="406" t="s">
        <v>324</v>
      </c>
      <c r="AB25" s="406" t="s">
        <v>325</v>
      </c>
      <c r="AD25" s="634" t="s">
        <v>785</v>
      </c>
      <c r="AE25" s="635"/>
      <c r="AF25" s="635"/>
      <c r="AG25" s="635"/>
      <c r="AH25" s="635"/>
      <c r="AI25" s="635"/>
      <c r="AJ25" s="635"/>
      <c r="AK25" s="636" t="b">
        <f>IF(AND(AK26,AK27,AK28),3)</f>
        <v>0</v>
      </c>
    </row>
    <row r="26" spans="1:37" ht="15" customHeight="1">
      <c r="A26" s="304" t="s">
        <v>109</v>
      </c>
      <c r="B26" s="305" t="s">
        <v>202</v>
      </c>
      <c r="C26" s="304">
        <f>INT(SUMPRODUCT(($E$50:$E$315=A26)*($F$50:$F$315=B26)*($N$50:$N$315)))</f>
        <v>0</v>
      </c>
      <c r="D26" s="304">
        <f t="shared" si="6"/>
        <v>0</v>
      </c>
      <c r="E26" s="307">
        <f t="shared" si="7"/>
        <v>0</v>
      </c>
      <c r="F26" s="471">
        <f t="shared" si="0"/>
        <v>0</v>
      </c>
      <c r="G26" s="471">
        <f t="shared" si="1"/>
        <v>0</v>
      </c>
      <c r="H26" s="471">
        <v>0</v>
      </c>
      <c r="J26" s="310"/>
      <c r="K26" s="304" t="s">
        <v>238</v>
      </c>
      <c r="L26" s="421">
        <f>V6</f>
        <v>0</v>
      </c>
      <c r="M26" s="421">
        <f>W6</f>
        <v>0</v>
      </c>
      <c r="R26" s="421">
        <f>AB6</f>
        <v>0</v>
      </c>
      <c r="S26" s="310"/>
      <c r="T26" s="2543"/>
      <c r="U26" s="408" t="s">
        <v>326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8"/>
      <c r="AE26" s="639" t="s">
        <v>761</v>
      </c>
      <c r="AF26" s="640" t="s">
        <v>779</v>
      </c>
      <c r="AG26" s="640"/>
      <c r="AH26" s="640"/>
      <c r="AI26" s="640"/>
      <c r="AJ26" s="640"/>
      <c r="AK26" s="641" t="b">
        <f>IF($M$19&gt;$O$5,1)</f>
        <v>0</v>
      </c>
    </row>
    <row r="27" spans="1:37" ht="15" customHeight="1">
      <c r="A27" s="311" t="s">
        <v>109</v>
      </c>
      <c r="B27" s="312" t="s">
        <v>203</v>
      </c>
      <c r="C27" s="311">
        <f>INT(SUMPRODUCT(($E$50:$E$315=A27)*($F$50:$F$315=B27)*($N$50:$N$315)))</f>
        <v>0</v>
      </c>
      <c r="D27" s="311">
        <f t="shared" si="6"/>
        <v>0</v>
      </c>
      <c r="E27" s="313">
        <f t="shared" si="7"/>
        <v>0</v>
      </c>
      <c r="F27" s="472">
        <f t="shared" si="0"/>
        <v>0</v>
      </c>
      <c r="G27" s="472">
        <f t="shared" si="1"/>
        <v>0</v>
      </c>
      <c r="H27" s="472">
        <v>0</v>
      </c>
      <c r="J27" s="314"/>
      <c r="K27" s="311" t="s">
        <v>239</v>
      </c>
      <c r="L27" s="440">
        <f>V7</f>
        <v>0</v>
      </c>
      <c r="M27" s="440">
        <f>W7</f>
        <v>0</v>
      </c>
      <c r="N27" s="311"/>
      <c r="O27" s="311"/>
      <c r="P27" s="311"/>
      <c r="Q27" s="311"/>
      <c r="R27" s="440">
        <f>AB7</f>
        <v>0</v>
      </c>
      <c r="S27" s="310"/>
      <c r="T27" s="2543"/>
      <c r="U27" s="410" t="s">
        <v>327</v>
      </c>
      <c r="V27" s="419">
        <f>IF(OR($O$19="",$O$19=0,$O$19=1),0,IF($O$13="",0,IF($O$19=1,0,INT($O$13/3))))</f>
        <v>0</v>
      </c>
      <c r="W27" s="420">
        <f>IF(OR($O$19="",$O$19=0,$O$19=1),0,IF($O$5="",0,IF($M$19-$O$5-W26-Z26&lt;0,0,IF(V27&lt;$M$19-$O$5-W26-Z26,V27,$M$19-$O$5-W26-Z26))))</f>
        <v>0</v>
      </c>
      <c r="X27" s="411" t="s">
        <v>328</v>
      </c>
      <c r="Y27" s="412" t="s">
        <v>329</v>
      </c>
      <c r="Z27" s="412" t="s">
        <v>330</v>
      </c>
      <c r="AA27" s="413"/>
      <c r="AB27" s="417">
        <f>IF(OR($O$19="",$O$19=0,$O$19=1),0,IF(V27=0,0,V27-W27))</f>
        <v>0</v>
      </c>
      <c r="AD27" s="638"/>
      <c r="AE27" s="639" t="s">
        <v>763</v>
      </c>
      <c r="AF27" s="640" t="s">
        <v>764</v>
      </c>
      <c r="AG27" s="640"/>
      <c r="AH27" s="642"/>
      <c r="AI27" s="642"/>
      <c r="AJ27" s="642"/>
      <c r="AK27" s="641" t="b">
        <f>IF(申告書記入イメージ!$CD$129="充当を優先（残額は還付）",1)</f>
        <v>0</v>
      </c>
    </row>
    <row r="28" spans="1:37" ht="15" customHeight="1">
      <c r="A28" s="304" t="s">
        <v>110</v>
      </c>
      <c r="B28" s="305" t="s">
        <v>201</v>
      </c>
      <c r="C28" s="304">
        <f>INT(SUMPRODUCT(($E$50:$E$315=A28)*($F$50:$F$315=B28)*($N$50:$N$315)))+INT(SUMPRODUCT(($E$50:$E$315=A28)*($P$50:$P$315)))</f>
        <v>0</v>
      </c>
      <c r="D28" s="304">
        <f t="shared" si="6"/>
        <v>0</v>
      </c>
      <c r="E28" s="307">
        <f t="shared" si="7"/>
        <v>0</v>
      </c>
      <c r="F28" s="471">
        <f t="shared" si="0"/>
        <v>0</v>
      </c>
      <c r="G28" s="471">
        <f t="shared" si="1"/>
        <v>0</v>
      </c>
      <c r="H28" s="475">
        <f>INT(SUMPRODUCT(($E$50:$E$315=A28)*($F$50:$F$315=B28)*($Q$50:$Q$315))/1000)</f>
        <v>0</v>
      </c>
      <c r="Q28" s="319"/>
      <c r="T28" s="2544"/>
      <c r="U28" s="408" t="s">
        <v>331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8"/>
      <c r="AE28" s="639" t="s">
        <v>765</v>
      </c>
      <c r="AF28" s="643" t="s">
        <v>791</v>
      </c>
      <c r="AG28" s="644" t="s">
        <v>780</v>
      </c>
      <c r="AH28" s="644"/>
      <c r="AI28" s="644"/>
      <c r="AJ28" s="644"/>
      <c r="AK28" s="645" t="b">
        <f>IF(R16=3,1)</f>
        <v>0</v>
      </c>
    </row>
    <row r="29" spans="1:37" ht="15" customHeight="1">
      <c r="A29" s="304" t="s">
        <v>110</v>
      </c>
      <c r="B29" s="305" t="s">
        <v>202</v>
      </c>
      <c r="C29" s="304">
        <f>INT(SUMPRODUCT(($E$50:$E$315=A29)*($F$50:$F$315=B29)*($N$50:$N$315)))</f>
        <v>0</v>
      </c>
      <c r="D29" s="304">
        <f t="shared" si="6"/>
        <v>0</v>
      </c>
      <c r="E29" s="307">
        <f t="shared" si="7"/>
        <v>0</v>
      </c>
      <c r="F29" s="471">
        <f t="shared" si="0"/>
        <v>0</v>
      </c>
      <c r="G29" s="471">
        <f t="shared" si="1"/>
        <v>0</v>
      </c>
      <c r="H29" s="471">
        <v>0</v>
      </c>
      <c r="AD29" s="638"/>
      <c r="AE29" s="639"/>
      <c r="AF29" s="643"/>
      <c r="AG29" s="644" t="s">
        <v>781</v>
      </c>
      <c r="AH29" s="644"/>
      <c r="AI29" s="644"/>
      <c r="AJ29" s="644"/>
      <c r="AK29" s="645"/>
    </row>
    <row r="30" spans="1:37" ht="15" customHeight="1">
      <c r="A30" s="311" t="s">
        <v>110</v>
      </c>
      <c r="B30" s="312" t="s">
        <v>203</v>
      </c>
      <c r="C30" s="311">
        <f>INT(SUMPRODUCT(($E$50:$E$315=A30)*($F$50:$F$315=B30)*($N$50:$N$315)))</f>
        <v>0</v>
      </c>
      <c r="D30" s="311">
        <f t="shared" si="6"/>
        <v>0</v>
      </c>
      <c r="E30" s="313">
        <f t="shared" si="7"/>
        <v>0</v>
      </c>
      <c r="F30" s="472">
        <f t="shared" si="0"/>
        <v>0</v>
      </c>
      <c r="G30" s="472">
        <f t="shared" si="1"/>
        <v>0</v>
      </c>
      <c r="H30" s="472">
        <v>0</v>
      </c>
      <c r="AD30" s="638"/>
      <c r="AE30" s="639"/>
      <c r="AF30" s="643"/>
      <c r="AG30" s="644"/>
      <c r="AH30" s="644" t="s">
        <v>792</v>
      </c>
      <c r="AI30" s="644"/>
      <c r="AJ30" s="644"/>
      <c r="AK30" s="654"/>
    </row>
    <row r="31" spans="1:37" ht="15" customHeight="1">
      <c r="B31" s="305"/>
      <c r="AD31" s="647"/>
      <c r="AE31" s="648"/>
      <c r="AF31" s="649"/>
      <c r="AG31" s="651"/>
      <c r="AH31" s="651" t="s">
        <v>782</v>
      </c>
      <c r="AI31" s="651"/>
      <c r="AJ31" s="651"/>
      <c r="AK31" s="655"/>
    </row>
    <row r="32" spans="1:37" ht="15" customHeight="1">
      <c r="B32" s="305"/>
      <c r="AD32" s="634" t="s">
        <v>783</v>
      </c>
      <c r="AE32" s="635"/>
      <c r="AF32" s="635"/>
      <c r="AG32" s="635"/>
      <c r="AH32" s="635"/>
      <c r="AI32" s="635"/>
      <c r="AJ32" s="635"/>
      <c r="AK32" s="636" t="b">
        <f>IF(AND(AK33,AK34,AK35),3)</f>
        <v>0</v>
      </c>
    </row>
    <row r="33" spans="1:37" ht="15" customHeight="1">
      <c r="A33" s="304" t="s">
        <v>240</v>
      </c>
      <c r="AD33" s="638"/>
      <c r="AE33" s="639" t="s">
        <v>761</v>
      </c>
      <c r="AF33" s="640" t="s">
        <v>762</v>
      </c>
      <c r="AG33" s="640"/>
      <c r="AH33" s="640"/>
      <c r="AI33" s="640"/>
      <c r="AJ33" s="640"/>
      <c r="AK33" s="641" t="b">
        <f>IF($M$19&gt;$O$5,1)</f>
        <v>0</v>
      </c>
    </row>
    <row r="34" spans="1:37" ht="15" customHeight="1">
      <c r="A34" s="305" t="s">
        <v>206</v>
      </c>
      <c r="B34" s="305" t="s">
        <v>200</v>
      </c>
      <c r="C34" s="305" t="s">
        <v>207</v>
      </c>
      <c r="AD34" s="638"/>
      <c r="AE34" s="639" t="s">
        <v>763</v>
      </c>
      <c r="AF34" s="640" t="s">
        <v>764</v>
      </c>
      <c r="AG34" s="640"/>
      <c r="AH34" s="642"/>
      <c r="AI34" s="640"/>
      <c r="AJ34" s="640"/>
      <c r="AK34" s="641" t="b">
        <f>IF(申告書記入イメージ!$CD$129="充当を優先（残額は還付）",1)</f>
        <v>0</v>
      </c>
    </row>
    <row r="35" spans="1:37" ht="27">
      <c r="A35" s="305"/>
      <c r="B35" s="305"/>
      <c r="C35" s="306" t="s">
        <v>208</v>
      </c>
      <c r="D35" s="306" t="s">
        <v>209</v>
      </c>
      <c r="E35" s="306" t="s">
        <v>210</v>
      </c>
      <c r="F35" s="305" t="s">
        <v>241</v>
      </c>
      <c r="G35" s="305" t="s">
        <v>242</v>
      </c>
      <c r="H35" s="304" t="s">
        <v>554</v>
      </c>
      <c r="T35" s="415"/>
      <c r="U35" s="415"/>
      <c r="V35" s="415"/>
      <c r="W35" s="416"/>
      <c r="X35" s="416"/>
      <c r="Y35" s="416"/>
      <c r="Z35" s="416"/>
      <c r="AA35" s="416"/>
      <c r="AB35" s="415"/>
      <c r="AD35" s="647"/>
      <c r="AE35" s="648" t="s">
        <v>765</v>
      </c>
      <c r="AF35" s="649" t="s">
        <v>786</v>
      </c>
      <c r="AG35" s="653" t="s">
        <v>767</v>
      </c>
      <c r="AH35" s="653"/>
      <c r="AI35" s="653"/>
      <c r="AJ35" s="653"/>
      <c r="AK35" s="641">
        <f>IF(R16=4,1)</f>
        <v>1</v>
      </c>
    </row>
    <row r="36" spans="1:37" ht="15" customHeight="1">
      <c r="A36" s="308" t="s">
        <v>103</v>
      </c>
      <c r="B36" s="316" t="s">
        <v>204</v>
      </c>
      <c r="C36" s="309">
        <f t="shared" ref="C36:C44" si="9">SUMPRODUCT(($E$50:$E$315=A36)*($F$50:$F$315=B36)*($I$50:$I$315))</f>
        <v>0</v>
      </c>
      <c r="D36" s="309">
        <f t="shared" ref="D36:D44" si="10">SUMPRODUCT(($E$50:$E$315=A36)*($F$50:$F$315=B36)*($J$50:$J$315))</f>
        <v>0</v>
      </c>
      <c r="E36" s="309">
        <f t="shared" ref="E36:E44" si="11">SUMPRODUCT(($E$50:$E$315=A36)*($F$50:$F$315=B36)*($K$50:$K$315))</f>
        <v>0</v>
      </c>
      <c r="F36" s="445">
        <f>SUMPRODUCT(($E$50:$E$315=A36)*($F$50:$F$315=B36)*($L$50:$L$315))</f>
        <v>0</v>
      </c>
      <c r="G36" s="448">
        <f>SUMPRODUCT(($E$50:$E$315=A36)*($F$50:$F$315=B36)*($M$50:$M$315))</f>
        <v>0</v>
      </c>
      <c r="T36" s="415"/>
      <c r="U36" s="415"/>
      <c r="V36" s="415"/>
      <c r="W36" s="415"/>
      <c r="X36" s="415"/>
      <c r="Y36" s="415"/>
      <c r="Z36" s="416"/>
      <c r="AA36" s="415"/>
      <c r="AB36" s="415"/>
    </row>
    <row r="37" spans="1:37" ht="15" customHeight="1">
      <c r="A37" s="310" t="s">
        <v>104</v>
      </c>
      <c r="B37" s="305" t="s">
        <v>204</v>
      </c>
      <c r="C37" s="304">
        <f t="shared" si="9"/>
        <v>0</v>
      </c>
      <c r="D37" s="304">
        <f t="shared" si="10"/>
        <v>0</v>
      </c>
      <c r="E37" s="304">
        <f t="shared" si="11"/>
        <v>0</v>
      </c>
      <c r="F37" s="446">
        <f>SUMPRODUCT(($E$50:$E$315=A37)*($F$50:$F$315=B37)*($L$50:$L$315))</f>
        <v>0</v>
      </c>
      <c r="G37" s="449">
        <f>SUMPRODUCT(($E$50:$E$315=A37)*($F$50:$F$315=B37)*($M$50:$M$315))</f>
        <v>0</v>
      </c>
      <c r="T37" s="415"/>
      <c r="U37" s="415"/>
      <c r="V37" s="415"/>
      <c r="W37" s="416"/>
      <c r="X37" s="415"/>
      <c r="Y37" s="415"/>
      <c r="Z37" s="416"/>
      <c r="AA37" s="415"/>
      <c r="AB37" s="415"/>
    </row>
    <row r="38" spans="1:37" ht="15" customHeight="1">
      <c r="A38" s="310" t="s">
        <v>105</v>
      </c>
      <c r="B38" s="305" t="s">
        <v>204</v>
      </c>
      <c r="C38" s="304">
        <f t="shared" si="9"/>
        <v>0</v>
      </c>
      <c r="D38" s="304">
        <f t="shared" si="10"/>
        <v>0</v>
      </c>
      <c r="E38" s="304">
        <f t="shared" si="11"/>
        <v>0</v>
      </c>
      <c r="F38" s="446">
        <f t="shared" ref="F38:F44" si="12">SUMPRODUCT(($E$50:$E$315=A38)*($F$50:$F$315=B38)*($L$50:$L$315))</f>
        <v>0</v>
      </c>
      <c r="G38" s="449">
        <f t="shared" ref="G38:G44" si="13">SUMPRODUCT(($E$50:$E$315=A38)*($F$50:$F$315=B38)*($M$50:$M$315))</f>
        <v>0</v>
      </c>
      <c r="T38" s="415"/>
      <c r="U38" s="415"/>
      <c r="V38" s="415"/>
      <c r="W38" s="415"/>
      <c r="X38" s="415"/>
      <c r="Y38" s="415"/>
      <c r="Z38" s="416"/>
      <c r="AA38" s="415"/>
      <c r="AB38" s="415"/>
    </row>
    <row r="39" spans="1:37" ht="15" customHeight="1">
      <c r="A39" s="310" t="s">
        <v>106</v>
      </c>
      <c r="B39" s="305" t="s">
        <v>204</v>
      </c>
      <c r="C39" s="304">
        <f t="shared" si="9"/>
        <v>0</v>
      </c>
      <c r="D39" s="304">
        <f t="shared" si="10"/>
        <v>0</v>
      </c>
      <c r="E39" s="304">
        <f t="shared" si="11"/>
        <v>0</v>
      </c>
      <c r="F39" s="446">
        <f t="shared" si="12"/>
        <v>0</v>
      </c>
      <c r="G39" s="449">
        <f t="shared" si="13"/>
        <v>0</v>
      </c>
      <c r="T39" s="415" t="s">
        <v>335</v>
      </c>
      <c r="U39" s="415"/>
      <c r="V39" s="415"/>
      <c r="W39" s="415"/>
      <c r="X39" s="415"/>
      <c r="Y39" s="415"/>
      <c r="Z39" s="416"/>
      <c r="AA39" s="415"/>
      <c r="AB39" s="415"/>
    </row>
    <row r="40" spans="1:37" ht="15" customHeight="1">
      <c r="A40" s="310" t="s">
        <v>48</v>
      </c>
      <c r="B40" s="305" t="s">
        <v>204</v>
      </c>
      <c r="C40" s="304">
        <f t="shared" si="9"/>
        <v>0</v>
      </c>
      <c r="D40" s="304">
        <f t="shared" si="10"/>
        <v>0</v>
      </c>
      <c r="E40" s="304">
        <f t="shared" si="11"/>
        <v>0</v>
      </c>
      <c r="F40" s="446">
        <f t="shared" si="12"/>
        <v>0</v>
      </c>
      <c r="G40" s="449">
        <f t="shared" si="13"/>
        <v>0</v>
      </c>
      <c r="T40" s="2545" t="s">
        <v>318</v>
      </c>
      <c r="U40" s="404"/>
      <c r="V40" s="405" t="s">
        <v>319</v>
      </c>
      <c r="W40" s="406" t="s">
        <v>320</v>
      </c>
      <c r="X40" s="406" t="s">
        <v>321</v>
      </c>
      <c r="Y40" s="407" t="s">
        <v>322</v>
      </c>
      <c r="Z40" s="406" t="s">
        <v>323</v>
      </c>
      <c r="AA40" s="406" t="s">
        <v>324</v>
      </c>
      <c r="AB40" s="406" t="s">
        <v>325</v>
      </c>
      <c r="AD40" s="634" t="s">
        <v>787</v>
      </c>
      <c r="AE40" s="635"/>
      <c r="AF40" s="635"/>
      <c r="AG40" s="635"/>
      <c r="AH40" s="635"/>
      <c r="AI40" s="635"/>
      <c r="AJ40" s="635"/>
      <c r="AK40" s="636" t="b">
        <f>IF(AND(AK41,AK42,AK43),4)</f>
        <v>0</v>
      </c>
    </row>
    <row r="41" spans="1:37" ht="15" customHeight="1">
      <c r="A41" s="310" t="s">
        <v>107</v>
      </c>
      <c r="B41" s="305" t="s">
        <v>204</v>
      </c>
      <c r="C41" s="304">
        <f t="shared" si="9"/>
        <v>0</v>
      </c>
      <c r="D41" s="304">
        <f t="shared" si="10"/>
        <v>0</v>
      </c>
      <c r="E41" s="304">
        <f t="shared" si="11"/>
        <v>0</v>
      </c>
      <c r="F41" s="446">
        <f t="shared" si="12"/>
        <v>0</v>
      </c>
      <c r="G41" s="449">
        <f t="shared" si="13"/>
        <v>0</v>
      </c>
      <c r="T41" s="2543"/>
      <c r="U41" s="408" t="s">
        <v>326</v>
      </c>
      <c r="V41" s="409">
        <f>IF(OR($O$19="",$O$19=0,$O$19=1),$O$13,IF($O$13-$O$19*INT($O$13/$O$19)=0,$O$13/3,IF($O$13-$O$19*INT($O$13/$O$19)=2,INT($O$13/$O$19)+2,INT($O$13/$O$19)+1)))</f>
        <v>0</v>
      </c>
      <c r="W41" s="417"/>
      <c r="X41" s="417">
        <f>Z43</f>
        <v>0</v>
      </c>
      <c r="Y41" s="418">
        <f>IF(OR(V41="",V41=0),0,V41-W41+X41)</f>
        <v>0</v>
      </c>
      <c r="Z41" s="418">
        <v>0</v>
      </c>
      <c r="AA41" s="417">
        <f>$O$10</f>
        <v>0</v>
      </c>
      <c r="AB41" s="417">
        <f>IF(OR(V41="",V41=0),0,Y41+AA41)</f>
        <v>0</v>
      </c>
      <c r="AD41" s="638"/>
      <c r="AE41" s="639" t="s">
        <v>761</v>
      </c>
      <c r="AF41" s="640" t="s">
        <v>762</v>
      </c>
      <c r="AG41" s="640"/>
      <c r="AH41" s="640"/>
      <c r="AI41" s="640"/>
      <c r="AJ41" s="640"/>
      <c r="AK41" s="641" t="b">
        <f>IF($M$19&gt;$O$5,1)</f>
        <v>0</v>
      </c>
    </row>
    <row r="42" spans="1:37" ht="15" customHeight="1">
      <c r="A42" s="310" t="s">
        <v>108</v>
      </c>
      <c r="B42" s="305" t="s">
        <v>204</v>
      </c>
      <c r="C42" s="304">
        <f t="shared" si="9"/>
        <v>0</v>
      </c>
      <c r="D42" s="304">
        <f t="shared" si="10"/>
        <v>0</v>
      </c>
      <c r="E42" s="304">
        <f t="shared" si="11"/>
        <v>0</v>
      </c>
      <c r="F42" s="446">
        <f t="shared" si="12"/>
        <v>0</v>
      </c>
      <c r="G42" s="449">
        <f t="shared" si="13"/>
        <v>0</v>
      </c>
      <c r="T42" s="2543"/>
      <c r="U42" s="410" t="s">
        <v>327</v>
      </c>
      <c r="V42" s="419">
        <f>IF(OR($O$19="",$O$19=0,$O$19=1),0,IF($O$13="",0,IF($O$19=1,0,INT($O$13/3))))</f>
        <v>0</v>
      </c>
      <c r="W42" s="420"/>
      <c r="X42" s="411" t="s">
        <v>328</v>
      </c>
      <c r="Y42" s="412" t="s">
        <v>329</v>
      </c>
      <c r="Z42" s="412" t="s">
        <v>330</v>
      </c>
      <c r="AA42" s="413"/>
      <c r="AB42" s="417">
        <f>IF(OR($O$19="",$O$19=0,$O$19=1),0,IF(V42=0,0,V42-W42))</f>
        <v>0</v>
      </c>
      <c r="AD42" s="638"/>
      <c r="AE42" s="639" t="s">
        <v>763</v>
      </c>
      <c r="AF42" s="640" t="s">
        <v>793</v>
      </c>
      <c r="AG42" s="640"/>
      <c r="AH42" s="642"/>
      <c r="AI42" s="642"/>
      <c r="AJ42" s="642"/>
      <c r="AK42" s="641" t="b">
        <f>IF(申告書記入イメージ!$CD$129="充当しない（全額を還付）",1)</f>
        <v>0</v>
      </c>
    </row>
    <row r="43" spans="1:37" ht="15" customHeight="1">
      <c r="A43" s="310" t="s">
        <v>109</v>
      </c>
      <c r="B43" s="305" t="s">
        <v>204</v>
      </c>
      <c r="C43" s="304">
        <f t="shared" si="9"/>
        <v>0</v>
      </c>
      <c r="D43" s="304">
        <f t="shared" si="10"/>
        <v>0</v>
      </c>
      <c r="E43" s="304">
        <f t="shared" si="11"/>
        <v>0</v>
      </c>
      <c r="F43" s="446">
        <f t="shared" si="12"/>
        <v>0</v>
      </c>
      <c r="G43" s="449">
        <f t="shared" si="13"/>
        <v>0</v>
      </c>
      <c r="T43" s="2544"/>
      <c r="U43" s="408" t="s">
        <v>331</v>
      </c>
      <c r="V43" s="409">
        <f>IF(OR($O$19="",$O$19=0,$O$19=1),0,IF($O$13="",0,IF($O$19=1,0,INT($O$13/3))))</f>
        <v>0</v>
      </c>
      <c r="W43" s="417"/>
      <c r="X43" s="419"/>
      <c r="Y43" s="419">
        <f>IF($M$19-$O$5-X43-Z41&gt;0,$M$19-$O$5-X43-Z41,0)</f>
        <v>0</v>
      </c>
      <c r="Z43" s="420">
        <f>IF(OR($O$5="",$O$5=0),0,IF($M$19&lt;=$O$5,$O$5-$M$19,0))</f>
        <v>0</v>
      </c>
      <c r="AA43" s="414"/>
      <c r="AB43" s="417">
        <f>IF(OR($O$19="",$O$19=0,$O$19=1),0,IF(V43=0,0,V43-W43))</f>
        <v>0</v>
      </c>
      <c r="AD43" s="647"/>
      <c r="AE43" s="648" t="s">
        <v>765</v>
      </c>
      <c r="AF43" s="656" t="s">
        <v>794</v>
      </c>
      <c r="AG43" s="653"/>
      <c r="AH43" s="653"/>
      <c r="AI43" s="653"/>
      <c r="AJ43" s="653"/>
      <c r="AK43" s="641"/>
    </row>
    <row r="44" spans="1:37" ht="15" customHeight="1">
      <c r="A44" s="314" t="s">
        <v>110</v>
      </c>
      <c r="B44" s="312" t="s">
        <v>204</v>
      </c>
      <c r="C44" s="311">
        <f t="shared" si="9"/>
        <v>0</v>
      </c>
      <c r="D44" s="311">
        <f t="shared" si="10"/>
        <v>0</v>
      </c>
      <c r="E44" s="311">
        <f t="shared" si="11"/>
        <v>0</v>
      </c>
      <c r="F44" s="447">
        <f t="shared" si="12"/>
        <v>0</v>
      </c>
      <c r="G44" s="450">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7" t="s">
        <v>788</v>
      </c>
      <c r="U46" s="415"/>
      <c r="V46" s="415"/>
      <c r="W46" s="415"/>
      <c r="X46" s="415"/>
      <c r="Y46" s="415"/>
      <c r="Z46" s="415"/>
      <c r="AA46" s="415"/>
      <c r="AB46" s="415"/>
    </row>
    <row r="47" spans="1:37" ht="15" customHeight="1">
      <c r="T47" s="2542" t="s">
        <v>775</v>
      </c>
      <c r="U47" s="625"/>
      <c r="V47" s="629" t="s">
        <v>784</v>
      </c>
      <c r="W47" s="630" t="s">
        <v>770</v>
      </c>
      <c r="X47" s="630" t="s">
        <v>776</v>
      </c>
      <c r="Y47" s="631" t="s">
        <v>771</v>
      </c>
      <c r="Z47" s="630" t="s">
        <v>323</v>
      </c>
      <c r="AA47" s="630" t="s">
        <v>777</v>
      </c>
      <c r="AB47" s="630" t="s">
        <v>778</v>
      </c>
      <c r="AD47" s="634" t="s">
        <v>789</v>
      </c>
      <c r="AE47" s="658"/>
      <c r="AF47" s="658"/>
      <c r="AG47" s="658"/>
      <c r="AH47" s="658"/>
      <c r="AI47" s="658"/>
      <c r="AJ47" s="658"/>
      <c r="AK47" s="636">
        <f>IF($M$19&lt;=$O$5,5)</f>
        <v>5</v>
      </c>
    </row>
    <row r="48" spans="1:37" ht="15" customHeight="1">
      <c r="A48" s="304" t="s">
        <v>243</v>
      </c>
      <c r="T48" s="2543"/>
      <c r="U48" s="624" t="s">
        <v>326</v>
      </c>
      <c r="V48" s="409">
        <f>IF(OR($O$19="",$O$19=0,$O$19=1),$O$13,IF($O$13-$O$19*INT($O$13/$O$19)=0,$O$13/3,IF($O$13-$O$19*INT($O$13/$O$19)=2,INT($O$13/$O$19)+2,INT($O$13/$O$19)+1)))</f>
        <v>0</v>
      </c>
      <c r="W48" s="637"/>
      <c r="X48" s="417">
        <f>Z50</f>
        <v>0</v>
      </c>
      <c r="Y48" s="418">
        <f>IF(OR(V48="",V48=0),0,V48-W48+X48)</f>
        <v>0</v>
      </c>
      <c r="Z48" s="418">
        <v>0</v>
      </c>
      <c r="AA48" s="417">
        <f>$O$10</f>
        <v>0</v>
      </c>
      <c r="AB48" s="417">
        <f>IF(OR(V48="",V48=0),0,Y48+AA48)</f>
        <v>0</v>
      </c>
      <c r="AD48" s="638"/>
      <c r="AE48" s="639" t="s">
        <v>761</v>
      </c>
      <c r="AF48" s="640" t="s">
        <v>790</v>
      </c>
      <c r="AG48" s="640"/>
      <c r="AH48" s="640"/>
      <c r="AI48" s="640"/>
      <c r="AJ48" s="640"/>
      <c r="AK48" s="645">
        <f>IF($M$19&lt;=$O$5,1)</f>
        <v>1</v>
      </c>
    </row>
    <row r="49" spans="1:37" ht="40.5">
      <c r="A49" s="306" t="s">
        <v>244</v>
      </c>
      <c r="B49" s="306" t="s">
        <v>245</v>
      </c>
      <c r="C49" s="306" t="s">
        <v>246</v>
      </c>
      <c r="D49" s="306" t="s">
        <v>247</v>
      </c>
      <c r="E49" s="305" t="s">
        <v>206</v>
      </c>
      <c r="F49" s="306" t="s">
        <v>248</v>
      </c>
      <c r="G49" s="443" t="s">
        <v>526</v>
      </c>
      <c r="H49" s="443" t="s">
        <v>527</v>
      </c>
      <c r="I49" s="306" t="s">
        <v>552</v>
      </c>
      <c r="J49" s="306" t="s">
        <v>209</v>
      </c>
      <c r="K49" s="306" t="s">
        <v>210</v>
      </c>
      <c r="L49" s="444" t="s">
        <v>241</v>
      </c>
      <c r="M49" s="444" t="s">
        <v>242</v>
      </c>
      <c r="N49" s="306" t="s">
        <v>553</v>
      </c>
      <c r="O49" s="473" t="s">
        <v>559</v>
      </c>
      <c r="P49" s="473" t="s">
        <v>563</v>
      </c>
      <c r="Q49" s="473" t="s">
        <v>564</v>
      </c>
      <c r="R49" s="476" t="s">
        <v>562</v>
      </c>
      <c r="T49" s="2543"/>
      <c r="U49" s="410" t="s">
        <v>327</v>
      </c>
      <c r="V49" s="419">
        <f>IF(OR($O$19="",$O$19=0,$O$19=1),0,IF($O$13="",0,IF($O$19=1,0,INT($O$13/3))))</f>
        <v>0</v>
      </c>
      <c r="W49" s="420"/>
      <c r="X49" s="627" t="s">
        <v>328</v>
      </c>
      <c r="Y49" s="628" t="s">
        <v>329</v>
      </c>
      <c r="Z49" s="628" t="s">
        <v>330</v>
      </c>
      <c r="AA49" s="633"/>
      <c r="AB49" s="637">
        <f>IF(OR($O$19="",$O$19=0,$O$19=1),0,IF(V49=0,0,V49-W49))</f>
        <v>0</v>
      </c>
      <c r="AD49" s="638"/>
      <c r="AE49" s="639" t="s">
        <v>763</v>
      </c>
      <c r="AF49" s="642" t="s">
        <v>795</v>
      </c>
      <c r="AG49" s="640"/>
      <c r="AH49" s="642"/>
      <c r="AI49" s="642"/>
      <c r="AJ49" s="642"/>
      <c r="AK49" s="645"/>
    </row>
    <row r="50" spans="1:37" ht="15" customHeight="1">
      <c r="A50" s="304">
        <v>1</v>
      </c>
      <c r="B50" s="304">
        <v>1</v>
      </c>
      <c r="C50" s="304">
        <f>'報告書（事業主控）'!AV16</f>
        <v>44652</v>
      </c>
      <c r="E50" s="304" t="str">
        <f>'報告書（事業主控）'!$F$26</f>
        <v>35 建築事業
（既設建築物設備工事業を除く）</v>
      </c>
      <c r="F50" s="304" t="str">
        <f>'報告書（事業主控）'!AW16</f>
        <v>下</v>
      </c>
      <c r="G50" s="304">
        <f>IF(ISERROR(VLOOKUP(E50,労務比率,'報告書（事業主控）'!AX16,FALSE)),"",VLOOKUP(E50,労務比率,'報告書（事業主控）'!AX16,FALSE))</f>
        <v>23</v>
      </c>
      <c r="H50" s="304">
        <f>IF(ISERROR(VLOOKUP(E50,労務比率,'報告書（事業主控）'!AX16+1,FALSE)),"",VLOOKUP(E50,労務比率,'報告書（事業主控）'!AX16+1,FALSE))</f>
        <v>9.5</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4"/>
      <c r="U50" s="624" t="s">
        <v>331</v>
      </c>
      <c r="V50" s="409">
        <f>IF(OR($O$19="",$O$19=0,$O$19=1),0,IF($O$13="",0,IF($O$19=1,0,INT($O$13/3))))</f>
        <v>0</v>
      </c>
      <c r="W50" s="637"/>
      <c r="X50" s="419"/>
      <c r="Y50" s="419"/>
      <c r="Z50" s="420">
        <f>IF(OR($O$5="",$O$5=0),0,IF($M$19&lt;=$O$5,$O$5-$M$19,0))</f>
        <v>0</v>
      </c>
      <c r="AA50" s="414"/>
      <c r="AB50" s="417">
        <f>IF(OR($O$19="",$O$19=0,$O$19=1),0,IF(V50=0,0,V50-W50))</f>
        <v>0</v>
      </c>
      <c r="AD50" s="647"/>
      <c r="AE50" s="648" t="s">
        <v>765</v>
      </c>
      <c r="AF50" s="656" t="s">
        <v>795</v>
      </c>
      <c r="AG50" s="653"/>
      <c r="AH50" s="653"/>
      <c r="AI50" s="653"/>
      <c r="AJ50" s="653"/>
      <c r="AK50" s="659"/>
    </row>
    <row r="51" spans="1:37" ht="15" customHeight="1">
      <c r="B51" s="304">
        <v>2</v>
      </c>
      <c r="C51" s="304" t="str">
        <f>'報告書（事業主控）'!AV18</f>
        <v/>
      </c>
      <c r="E51" s="304" t="str">
        <f>'報告書（事業主控）'!$F$26</f>
        <v>35 建築事業
（既設建築物設備工事業を除く）</v>
      </c>
      <c r="F51" s="304" t="str">
        <f>'報告書（事業主控）'!AW18</f>
        <v>下</v>
      </c>
      <c r="G51" s="304">
        <f>IF(ISERROR(VLOOKUP(E51,労務比率,'報告書（事業主控）'!AX18,FALSE)),"",VLOOKUP(E51,労務比率,'報告書（事業主控）'!AX18,FALSE))</f>
        <v>23</v>
      </c>
      <c r="H51" s="304">
        <f>IF(ISERROR(VLOOKUP(E51,労務比率,'報告書（事業主控）'!AX18+1,FALSE)),"",VLOOKUP(E51,労務比率,'報告書（事業主控）'!AX18+1,FALSE))</f>
        <v>9.5</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t="str">
        <f>'報告書（事業主控）'!$F$26</f>
        <v>35 建築事業
（既設建築物設備工事業を除く）</v>
      </c>
      <c r="F52" s="304" t="str">
        <f>'報告書（事業主控）'!AW20</f>
        <v>下</v>
      </c>
      <c r="G52" s="304">
        <f>IF(ISERROR(VLOOKUP(E52,労務比率,'報告書（事業主控）'!AX20,FALSE)),"",VLOOKUP(E52,労務比率,'報告書（事業主控）'!AX20,FALSE))</f>
        <v>23</v>
      </c>
      <c r="H52" s="304">
        <f>IF(ISERROR(VLOOKUP(E52,労務比率,'報告書（事業主控）'!AX20+1,FALSE)),"",VLOOKUP(E52,労務比率,'報告書（事業主控）'!AX20+1,FALSE))</f>
        <v>9.5</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t="str">
        <f>'報告書（事業主控）'!$F$26</f>
        <v>35 建築事業
（既設建築物設備工事業を除く）</v>
      </c>
      <c r="F53" s="304" t="str">
        <f>'報告書（事業主控）'!AW22</f>
        <v>下</v>
      </c>
      <c r="G53" s="304">
        <f>IF(ISERROR(VLOOKUP(E53,労務比率,'報告書（事業主控）'!AX22,FALSE)),"",VLOOKUP(E53,労務比率,'報告書（事業主控）'!AX22,FALSE))</f>
        <v>23</v>
      </c>
      <c r="H53" s="304">
        <f>IF(ISERROR(VLOOKUP(E53,労務比率,'報告書（事業主控）'!AX22+1,FALSE)),"",VLOOKUP(E53,労務比率,'報告書（事業主控）'!AX22+1,FALSE))</f>
        <v>9.5</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t="str">
        <f>'報告書（事業主控）'!$F$26</f>
        <v>35 建築事業
（既設建築物設備工事業を除く）</v>
      </c>
      <c r="F54" s="304" t="str">
        <f>'報告書（事業主控）'!AW24</f>
        <v>下</v>
      </c>
      <c r="G54" s="304">
        <f>IF(ISERROR(VLOOKUP(E54,労務比率,'報告書（事業主控）'!AX24,FALSE)),"",VLOOKUP(E54,労務比率,'報告書（事業主控）'!AX24,FALSE))</f>
        <v>23</v>
      </c>
      <c r="H54" s="304">
        <f>IF(ISERROR(VLOOKUP(E54,労務比率,'報告書（事業主控）'!AX24+1,FALSE)),"",VLOOKUP(E54,労務比率,'報告書（事業主控）'!AX24+1,FALSE))</f>
        <v>9.5</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topLeftCell="A55" zoomScaleNormal="100" zoomScaleSheetLayoutView="100" workbookViewId="0">
      <selection activeCell="F26" sqref="F26"/>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272</v>
      </c>
    </row>
    <row r="4" spans="2:10">
      <c r="B4" s="72" t="s">
        <v>249</v>
      </c>
    </row>
    <row r="5" spans="2:10">
      <c r="C5" s="72" t="s">
        <v>270</v>
      </c>
      <c r="D5" s="2"/>
      <c r="E5" s="2"/>
      <c r="F5" s="2"/>
      <c r="G5" s="2"/>
      <c r="H5" s="2"/>
      <c r="I5" s="2"/>
    </row>
    <row r="6" spans="2:10">
      <c r="C6" s="2562" t="s">
        <v>250</v>
      </c>
      <c r="D6" s="2563"/>
      <c r="E6" s="2563"/>
      <c r="F6" s="2563"/>
      <c r="G6" s="2563"/>
      <c r="H6" s="2563"/>
      <c r="I6" s="2563"/>
      <c r="J6" s="2564"/>
    </row>
    <row r="7" spans="2:10">
      <c r="C7" s="2565"/>
      <c r="D7" s="2566"/>
      <c r="E7" s="2566"/>
      <c r="F7" s="2566"/>
      <c r="G7" s="2566"/>
      <c r="H7" s="2566"/>
      <c r="I7" s="2566"/>
      <c r="J7" s="2567"/>
    </row>
    <row r="8" spans="2:10">
      <c r="C8" s="2552" t="s">
        <v>251</v>
      </c>
      <c r="D8" s="2568"/>
      <c r="E8" s="2562" t="s">
        <v>252</v>
      </c>
      <c r="F8" s="2563"/>
      <c r="G8" s="2563"/>
      <c r="H8" s="2563"/>
      <c r="I8" s="2563"/>
      <c r="J8" s="2564"/>
    </row>
    <row r="9" spans="2:10">
      <c r="C9" s="2552"/>
      <c r="D9" s="2568"/>
      <c r="E9" s="2565"/>
      <c r="F9" s="2566"/>
      <c r="G9" s="2566"/>
      <c r="H9" s="2566"/>
      <c r="I9" s="2566"/>
      <c r="J9" s="2567"/>
    </row>
    <row r="10" spans="2:10" ht="11.25" customHeight="1">
      <c r="C10" s="2552"/>
      <c r="D10" s="2568"/>
      <c r="E10" s="2552" t="s">
        <v>313</v>
      </c>
      <c r="F10" s="2553"/>
      <c r="G10" s="2552" t="s">
        <v>306</v>
      </c>
      <c r="H10" s="2553"/>
      <c r="I10" s="2552" t="s">
        <v>307</v>
      </c>
      <c r="J10" s="2553"/>
    </row>
    <row r="11" spans="2:10" ht="11.25" customHeight="1">
      <c r="C11" s="2569"/>
      <c r="D11" s="2570"/>
      <c r="E11" s="2554"/>
      <c r="F11" s="2555"/>
      <c r="G11" s="2554"/>
      <c r="H11" s="2555"/>
      <c r="I11" s="2554"/>
      <c r="J11" s="2555"/>
    </row>
    <row r="12" spans="2:10">
      <c r="C12" s="704" t="s">
        <v>8</v>
      </c>
      <c r="D12" s="705" t="s">
        <v>267</v>
      </c>
      <c r="E12" s="704" t="s">
        <v>8</v>
      </c>
      <c r="F12" s="705" t="s">
        <v>267</v>
      </c>
      <c r="G12" s="704" t="s">
        <v>8</v>
      </c>
      <c r="H12" s="705" t="s">
        <v>267</v>
      </c>
      <c r="I12" s="704" t="s">
        <v>8</v>
      </c>
      <c r="J12" s="705" t="s">
        <v>267</v>
      </c>
    </row>
    <row r="13" spans="2:10">
      <c r="C13" s="706">
        <v>2007</v>
      </c>
      <c r="D13" s="705" t="s">
        <v>268</v>
      </c>
      <c r="E13" s="706">
        <v>2015</v>
      </c>
      <c r="F13" s="705" t="s">
        <v>268</v>
      </c>
      <c r="G13" s="706">
        <v>2018</v>
      </c>
      <c r="H13" s="705" t="s">
        <v>268</v>
      </c>
      <c r="I13" s="706">
        <v>2018</v>
      </c>
      <c r="J13" s="705" t="s">
        <v>269</v>
      </c>
    </row>
    <row r="14" spans="2:10">
      <c r="C14" s="2546" t="str">
        <f>TEXT(DATE(LEFT(C13,4),1,1),"ggge年")&amp;D13</f>
        <v>平成19年3月31日</v>
      </c>
      <c r="D14" s="2547"/>
      <c r="E14" s="2546" t="str">
        <f>TEXT(DATE(LEFT(E13,4),1,1),"ggge年")&amp;F13</f>
        <v>平成27年3月31日</v>
      </c>
      <c r="F14" s="2547"/>
      <c r="G14" s="2546" t="str">
        <f>TEXT(DATE(LEFT(G13,4),1,1),"ggge年")&amp;H13</f>
        <v>平成30年3月31日</v>
      </c>
      <c r="H14" s="2547"/>
      <c r="I14" s="2546" t="str">
        <f>TEXT(DATE(LEFT(I13,4),1,1),"ggge年")&amp;J13</f>
        <v>平成30年4月1日</v>
      </c>
      <c r="J14" s="2547"/>
    </row>
    <row r="15" spans="2:10">
      <c r="C15" s="2548">
        <f>DATEVALUE(C14)</f>
        <v>39172</v>
      </c>
      <c r="D15" s="2549"/>
      <c r="E15" s="2548">
        <f>DATEVALUE(E14)</f>
        <v>42094</v>
      </c>
      <c r="F15" s="2549"/>
      <c r="G15" s="2548">
        <f>DATEVALUE(G14)</f>
        <v>43190</v>
      </c>
      <c r="H15" s="2549"/>
      <c r="I15" s="2548">
        <f>DATEVALUE(I14)</f>
        <v>43191</v>
      </c>
      <c r="J15" s="2549"/>
    </row>
    <row r="18" spans="2:16">
      <c r="B18" s="72" t="s">
        <v>253</v>
      </c>
    </row>
    <row r="19" spans="2:16">
      <c r="C19" s="72" t="s">
        <v>271</v>
      </c>
      <c r="D19" s="2"/>
      <c r="E19" s="2"/>
      <c r="F19" s="2"/>
      <c r="G19" s="2"/>
      <c r="H19" s="2"/>
      <c r="I19" s="2"/>
    </row>
    <row r="20" spans="2:16">
      <c r="C20" s="73" t="s">
        <v>254</v>
      </c>
      <c r="D20" s="707">
        <v>1</v>
      </c>
      <c r="E20" s="321" t="s">
        <v>255</v>
      </c>
    </row>
    <row r="21" spans="2:16">
      <c r="C21" s="73" t="s">
        <v>256</v>
      </c>
      <c r="D21" s="707">
        <v>31</v>
      </c>
      <c r="E21" s="321" t="s">
        <v>257</v>
      </c>
    </row>
    <row r="24" spans="2:16">
      <c r="B24" s="72" t="s">
        <v>311</v>
      </c>
    </row>
    <row r="25" spans="2:16">
      <c r="C25" s="72" t="s">
        <v>312</v>
      </c>
    </row>
    <row r="26" spans="2:16">
      <c r="C26" s="801" t="str">
        <f>TEXT(DATE(LEFT(E26,4),4,1),"ggg")</f>
        <v>令和</v>
      </c>
      <c r="D26" s="801" t="str">
        <f>TEXT(DATE(LEFT(E26,4),4,1),"e")</f>
        <v>5</v>
      </c>
      <c r="E26" s="802">
        <v>2023</v>
      </c>
    </row>
    <row r="27" spans="2:16">
      <c r="C27" s="801" t="str">
        <f>TEXT(DATE(LEFT(E26-1,4),4,1),"gggg")</f>
        <v>令和</v>
      </c>
      <c r="D27" s="801" t="str">
        <f>TEXT(DATE(LEFT(E26-1,4),4,1),"e")</f>
        <v>4</v>
      </c>
      <c r="E27" s="72" t="s">
        <v>726</v>
      </c>
    </row>
    <row r="29" spans="2:16">
      <c r="B29" s="72" t="s">
        <v>258</v>
      </c>
    </row>
    <row r="30" spans="2:16">
      <c r="C30" s="72" t="s">
        <v>259</v>
      </c>
    </row>
    <row r="31" spans="2:16" ht="11.25" customHeight="1">
      <c r="C31" s="2562" t="s">
        <v>523</v>
      </c>
      <c r="D31" s="2563"/>
      <c r="E31" s="2563"/>
      <c r="F31" s="2563"/>
      <c r="G31" s="2563"/>
      <c r="H31" s="2563"/>
      <c r="I31" s="2563"/>
      <c r="J31" s="2563"/>
      <c r="K31" s="2563"/>
      <c r="L31" s="2563"/>
      <c r="M31" s="2563"/>
      <c r="N31" s="2563"/>
      <c r="O31" s="2563"/>
      <c r="P31" s="2564"/>
    </row>
    <row r="32" spans="2:16" ht="11.25" customHeight="1">
      <c r="C32" s="2565"/>
      <c r="D32" s="2566"/>
      <c r="E32" s="2566"/>
      <c r="F32" s="2566"/>
      <c r="G32" s="2566"/>
      <c r="H32" s="2566"/>
      <c r="I32" s="2566"/>
      <c r="J32" s="2566"/>
      <c r="K32" s="2566"/>
      <c r="L32" s="2566"/>
      <c r="M32" s="2566"/>
      <c r="N32" s="2566"/>
      <c r="O32" s="2566"/>
      <c r="P32" s="2567"/>
    </row>
    <row r="33" spans="3:19" ht="11.25" customHeight="1">
      <c r="C33" s="2601" t="s">
        <v>841</v>
      </c>
      <c r="D33" s="2602"/>
      <c r="E33" s="2602"/>
      <c r="F33" s="2602"/>
      <c r="G33" s="2603" t="s">
        <v>842</v>
      </c>
      <c r="H33" s="2602"/>
      <c r="I33" s="2602"/>
      <c r="J33" s="2604"/>
      <c r="K33" s="2603" t="s">
        <v>843</v>
      </c>
      <c r="L33" s="2602"/>
      <c r="M33" s="2602"/>
      <c r="N33" s="2604"/>
      <c r="O33" s="2603" t="s">
        <v>844</v>
      </c>
      <c r="P33" s="885"/>
    </row>
    <row r="34" spans="3:19" ht="11.25" customHeight="1">
      <c r="C34" s="708">
        <v>2009</v>
      </c>
      <c r="D34" s="709" t="s">
        <v>269</v>
      </c>
      <c r="E34" s="710">
        <v>2012</v>
      </c>
      <c r="F34" s="711" t="s">
        <v>268</v>
      </c>
      <c r="G34" s="712">
        <f>E34</f>
        <v>2012</v>
      </c>
      <c r="H34" s="709" t="s">
        <v>269</v>
      </c>
      <c r="I34" s="710">
        <v>2015</v>
      </c>
      <c r="J34" s="711" t="s">
        <v>268</v>
      </c>
      <c r="K34" s="712">
        <f>I34</f>
        <v>2015</v>
      </c>
      <c r="L34" s="709" t="s">
        <v>269</v>
      </c>
      <c r="M34" s="710">
        <v>2018</v>
      </c>
      <c r="N34" s="711" t="s">
        <v>268</v>
      </c>
      <c r="O34" s="712">
        <f>M34</f>
        <v>2018</v>
      </c>
      <c r="P34" s="709" t="s">
        <v>269</v>
      </c>
    </row>
    <row r="35" spans="3:19" ht="11.25" customHeight="1">
      <c r="C35" s="2546" t="str">
        <f>TEXT(DATE(LEFT(C34,4),1,1),"ggge年")&amp;D34</f>
        <v>平成21年4月1日</v>
      </c>
      <c r="D35" s="2547"/>
      <c r="E35" s="2622" t="str">
        <f>TEXT(DATE(LEFT(E34,4),1,1),"ggge年")&amp;F34</f>
        <v>平成24年3月31日</v>
      </c>
      <c r="F35" s="2623"/>
      <c r="G35" s="2622" t="str">
        <f>TEXT(DATE(LEFT(G34,4),1,1),"ggge年")&amp;H34</f>
        <v>平成24年4月1日</v>
      </c>
      <c r="H35" s="2547"/>
      <c r="I35" s="2622" t="str">
        <f>TEXT(DATE(LEFT(I34,4),1,1),"ggge年")&amp;J34</f>
        <v>平成27年3月31日</v>
      </c>
      <c r="J35" s="2623"/>
      <c r="K35" s="2622" t="str">
        <f>TEXT(DATE(LEFT(K34,4),1,1),"ggge年")&amp;L34</f>
        <v>平成27年4月1日</v>
      </c>
      <c r="L35" s="2547"/>
      <c r="M35" s="2622" t="str">
        <f>TEXT(DATE(LEFT(M34,4),1,1),"ggge年")&amp;N34</f>
        <v>平成30年3月31日</v>
      </c>
      <c r="N35" s="2623"/>
      <c r="O35" s="2622" t="str">
        <f>TEXT(DATE(LEFT(O34,4),1,1),"ggge年")&amp;P34</f>
        <v>平成30年4月1日</v>
      </c>
      <c r="P35" s="2547"/>
    </row>
    <row r="36" spans="3:19" ht="11.25" customHeight="1">
      <c r="C36" s="2548">
        <f>DATEVALUE(C35)</f>
        <v>39904</v>
      </c>
      <c r="D36" s="2549"/>
      <c r="E36" s="2624">
        <f>DATEVALUE(E35)</f>
        <v>40999</v>
      </c>
      <c r="F36" s="2625"/>
      <c r="G36" s="2624">
        <f>DATEVALUE(G35)</f>
        <v>41000</v>
      </c>
      <c r="H36" s="2549"/>
      <c r="I36" s="2624">
        <f>DATEVALUE(I35)</f>
        <v>42094</v>
      </c>
      <c r="J36" s="2625"/>
      <c r="K36" s="2624">
        <f>DATEVALUE(K35)</f>
        <v>42095</v>
      </c>
      <c r="L36" s="2549"/>
      <c r="M36" s="2624">
        <f>DATEVALUE(M35)</f>
        <v>43190</v>
      </c>
      <c r="N36" s="2625"/>
      <c r="O36" s="2624">
        <f>DATEVALUE(O35)</f>
        <v>43191</v>
      </c>
      <c r="P36" s="2549"/>
    </row>
    <row r="37" spans="3:19" ht="12" thickBot="1"/>
    <row r="38" spans="3:19" ht="13.5">
      <c r="C38" s="2578" t="s">
        <v>845</v>
      </c>
      <c r="D38" s="2579"/>
      <c r="E38" s="2579"/>
      <c r="F38" s="2580"/>
      <c r="G38" s="2585" t="s">
        <v>62</v>
      </c>
      <c r="H38" s="831"/>
      <c r="I38" s="831"/>
      <c r="J38" s="831"/>
      <c r="K38" s="831"/>
      <c r="L38" s="831"/>
      <c r="M38" s="831"/>
      <c r="N38" s="832"/>
    </row>
    <row r="39" spans="3:19" ht="11.25" customHeight="1">
      <c r="C39" s="2581"/>
      <c r="D39" s="2582"/>
      <c r="E39" s="2582"/>
      <c r="F39" s="2583"/>
      <c r="G39" s="2586" t="str">
        <f>C33&amp;CHAR(10)&amp;"工事開始日が"&amp;CHAR(10)&amp;C35&amp;"～"&amp;CHAR(10)&amp;E35&amp;CHAR(10)&amp;"のもの"</f>
        <v>①
工事開始日が
平成21年4月1日～
平成24年3月31日
のもの</v>
      </c>
      <c r="H39" s="2587"/>
      <c r="I39" s="2592" t="str">
        <f>G33&amp;CHAR(10)&amp;"工事開始日が"&amp;CHAR(10)&amp;G35&amp;"～"&amp;CHAR(10)&amp;I35&amp;CHAR(10)&amp;"のもの"</f>
        <v>②
工事開始日が
平成24年4月1日～
平成27年3月31日
のもの</v>
      </c>
      <c r="J39" s="2587"/>
      <c r="K39" s="2592" t="str">
        <f>K33&amp;CHAR(10)&amp;"工事開始日が"&amp;CHAR(10)&amp;K35&amp;"～"&amp;CHAR(10)&amp;M35&amp;CHAR(10)&amp;"のもの"</f>
        <v>③
工事開始日が
平成27年4月1日～
平成30年3月31日
のもの</v>
      </c>
      <c r="L39" s="2587"/>
      <c r="M39" s="2595" t="str">
        <f>O33&amp;CHAR(10)&amp;"工事開始日が"&amp;CHAR(10)&amp;O35&amp;CHAR(10)&amp;"以降のもの"</f>
        <v>④
工事開始日が
平成30年4月1日
以降のもの</v>
      </c>
      <c r="N39" s="2596"/>
    </row>
    <row r="40" spans="3:19" ht="11.25" customHeight="1">
      <c r="C40" s="2581"/>
      <c r="D40" s="2582"/>
      <c r="E40" s="2582"/>
      <c r="F40" s="2583"/>
      <c r="G40" s="2588"/>
      <c r="H40" s="2589"/>
      <c r="I40" s="2593"/>
      <c r="J40" s="2589"/>
      <c r="K40" s="2593"/>
      <c r="L40" s="2589"/>
      <c r="M40" s="2597"/>
      <c r="N40" s="2598"/>
    </row>
    <row r="41" spans="3:19" ht="11.25" customHeight="1">
      <c r="C41" s="2581"/>
      <c r="D41" s="2582"/>
      <c r="E41" s="2582"/>
      <c r="F41" s="2583"/>
      <c r="G41" s="2588"/>
      <c r="H41" s="2589"/>
      <c r="I41" s="2593"/>
      <c r="J41" s="2589"/>
      <c r="K41" s="2593"/>
      <c r="L41" s="2589"/>
      <c r="M41" s="2597"/>
      <c r="N41" s="2598"/>
    </row>
    <row r="42" spans="3:19">
      <c r="C42" s="2581"/>
      <c r="D42" s="2582"/>
      <c r="E42" s="2582"/>
      <c r="F42" s="2583"/>
      <c r="G42" s="2588"/>
      <c r="H42" s="2589"/>
      <c r="I42" s="2593"/>
      <c r="J42" s="2589"/>
      <c r="K42" s="2593"/>
      <c r="L42" s="2589"/>
      <c r="M42" s="2597"/>
      <c r="N42" s="2598"/>
    </row>
    <row r="43" spans="3:19">
      <c r="C43" s="2581"/>
      <c r="D43" s="2582"/>
      <c r="E43" s="2582"/>
      <c r="F43" s="2583"/>
      <c r="G43" s="2590"/>
      <c r="H43" s="2591"/>
      <c r="I43" s="2594"/>
      <c r="J43" s="2591"/>
      <c r="K43" s="2594"/>
      <c r="L43" s="2591"/>
      <c r="M43" s="2599"/>
      <c r="N43" s="2600"/>
    </row>
    <row r="44" spans="3:19">
      <c r="C44" s="2584"/>
      <c r="D44" s="2566"/>
      <c r="E44" s="2566"/>
      <c r="F44" s="2567"/>
      <c r="G44" s="713" t="s">
        <v>260</v>
      </c>
      <c r="H44" s="713" t="s">
        <v>65</v>
      </c>
      <c r="I44" s="713" t="s">
        <v>260</v>
      </c>
      <c r="J44" s="713" t="s">
        <v>65</v>
      </c>
      <c r="K44" s="713" t="s">
        <v>260</v>
      </c>
      <c r="L44" s="713" t="s">
        <v>65</v>
      </c>
      <c r="M44" s="713" t="s">
        <v>260</v>
      </c>
      <c r="N44" s="714" t="s">
        <v>65</v>
      </c>
    </row>
    <row r="45" spans="3:19" ht="13.5">
      <c r="C45" s="2572" t="s">
        <v>846</v>
      </c>
      <c r="D45" s="2573"/>
      <c r="E45" s="2573"/>
      <c r="F45" s="2574"/>
      <c r="G45" s="323" t="s">
        <v>847</v>
      </c>
      <c r="H45" s="461" t="s">
        <v>736</v>
      </c>
      <c r="I45" s="462">
        <v>18</v>
      </c>
      <c r="J45" s="461">
        <v>89</v>
      </c>
      <c r="K45" s="462">
        <v>19</v>
      </c>
      <c r="L45" s="461">
        <v>79</v>
      </c>
      <c r="M45" s="463">
        <v>19</v>
      </c>
      <c r="N45" s="324">
        <v>62</v>
      </c>
      <c r="Q45" s="715" t="str">
        <f>C45</f>
        <v>31 水力発電施設、ずい道等新設事業</v>
      </c>
    </row>
    <row r="46" spans="3:19" ht="13.5">
      <c r="C46" s="2572" t="s">
        <v>848</v>
      </c>
      <c r="D46" s="2573"/>
      <c r="E46" s="2573"/>
      <c r="F46" s="2574"/>
      <c r="G46" s="716" t="s">
        <v>736</v>
      </c>
      <c r="H46" s="717" t="s">
        <v>849</v>
      </c>
      <c r="I46" s="718">
        <v>20</v>
      </c>
      <c r="J46" s="717">
        <v>16</v>
      </c>
      <c r="K46" s="718">
        <v>20</v>
      </c>
      <c r="L46" s="717">
        <v>11</v>
      </c>
      <c r="M46" s="719">
        <v>19</v>
      </c>
      <c r="N46" s="720">
        <v>11</v>
      </c>
      <c r="Q46" s="715" t="str">
        <f t="shared" ref="Q46:Q53" si="0">C46</f>
        <v>32 道路新設事業</v>
      </c>
    </row>
    <row r="47" spans="3:19" ht="13.5">
      <c r="C47" s="2572" t="s">
        <v>850</v>
      </c>
      <c r="D47" s="2573"/>
      <c r="E47" s="2573"/>
      <c r="F47" s="2574"/>
      <c r="G47" s="716" t="s">
        <v>847</v>
      </c>
      <c r="H47" s="717" t="s">
        <v>736</v>
      </c>
      <c r="I47" s="718">
        <v>18</v>
      </c>
      <c r="J47" s="717">
        <v>10</v>
      </c>
      <c r="K47" s="718">
        <v>18</v>
      </c>
      <c r="L47" s="717">
        <v>9</v>
      </c>
      <c r="M47" s="719">
        <v>17</v>
      </c>
      <c r="N47" s="720">
        <v>9</v>
      </c>
      <c r="Q47" s="715" t="str">
        <f t="shared" si="0"/>
        <v>33 舗装工事業</v>
      </c>
      <c r="S47" s="715"/>
    </row>
    <row r="48" spans="3:19" ht="13.5">
      <c r="C48" s="2572" t="s">
        <v>851</v>
      </c>
      <c r="D48" s="2573"/>
      <c r="E48" s="2573"/>
      <c r="F48" s="2574"/>
      <c r="G48" s="716" t="s">
        <v>736</v>
      </c>
      <c r="H48" s="717" t="s">
        <v>847</v>
      </c>
      <c r="I48" s="718">
        <v>23</v>
      </c>
      <c r="J48" s="717">
        <v>17</v>
      </c>
      <c r="K48" s="718">
        <v>25</v>
      </c>
      <c r="L48" s="717">
        <v>9.5</v>
      </c>
      <c r="M48" s="719">
        <v>24</v>
      </c>
      <c r="N48" s="720">
        <v>9</v>
      </c>
      <c r="Q48" s="715" t="str">
        <f t="shared" si="0"/>
        <v>34 鉄道又は軌道新設事業</v>
      </c>
    </row>
    <row r="49" spans="2:19" ht="13.5">
      <c r="C49" s="2572" t="s">
        <v>852</v>
      </c>
      <c r="D49" s="2573"/>
      <c r="E49" s="2573"/>
      <c r="F49" s="2574"/>
      <c r="G49" s="716" t="s">
        <v>847</v>
      </c>
      <c r="H49" s="717" t="s">
        <v>847</v>
      </c>
      <c r="I49" s="718">
        <v>21</v>
      </c>
      <c r="J49" s="717">
        <v>13</v>
      </c>
      <c r="K49" s="718">
        <v>23</v>
      </c>
      <c r="L49" s="717">
        <v>11</v>
      </c>
      <c r="M49" s="719">
        <v>23</v>
      </c>
      <c r="N49" s="720">
        <v>9.5</v>
      </c>
      <c r="Q49" s="715" t="str">
        <f t="shared" si="0"/>
        <v>35 建築事業
（既設建築物設備工事業を除く）</v>
      </c>
    </row>
    <row r="50" spans="2:19" ht="13.5">
      <c r="C50" s="2572" t="s">
        <v>853</v>
      </c>
      <c r="D50" s="2573"/>
      <c r="E50" s="2573"/>
      <c r="F50" s="2574"/>
      <c r="G50" s="716" t="s">
        <v>847</v>
      </c>
      <c r="H50" s="717" t="s">
        <v>847</v>
      </c>
      <c r="I50" s="718">
        <v>22</v>
      </c>
      <c r="J50" s="717">
        <v>15</v>
      </c>
      <c r="K50" s="718">
        <v>23</v>
      </c>
      <c r="L50" s="717">
        <v>15</v>
      </c>
      <c r="M50" s="719">
        <v>23</v>
      </c>
      <c r="N50" s="720">
        <v>12</v>
      </c>
      <c r="Q50" s="715" t="str">
        <f t="shared" si="0"/>
        <v>38 既設建築物設備工事業</v>
      </c>
    </row>
    <row r="51" spans="2:19" ht="13.5">
      <c r="C51" s="2572" t="s">
        <v>854</v>
      </c>
      <c r="D51" s="2573"/>
      <c r="E51" s="2573"/>
      <c r="F51" s="2574"/>
      <c r="G51" s="716" t="s">
        <v>736</v>
      </c>
      <c r="H51" s="717" t="s">
        <v>847</v>
      </c>
      <c r="I51" s="718">
        <v>38</v>
      </c>
      <c r="J51" s="717">
        <v>7.5</v>
      </c>
      <c r="K51" s="718">
        <v>40</v>
      </c>
      <c r="L51" s="717">
        <v>6.5</v>
      </c>
      <c r="M51" s="719">
        <v>38</v>
      </c>
      <c r="N51" s="720">
        <v>6.5</v>
      </c>
      <c r="Q51" s="715" t="str">
        <f t="shared" si="0"/>
        <v>36 機械装置(組立て又は取付け）</v>
      </c>
      <c r="S51" s="715" t="str">
        <f>$C51</f>
        <v>36 機械装置(組立て又は取付け）</v>
      </c>
    </row>
    <row r="52" spans="2:19" ht="13.5">
      <c r="C52" s="2572" t="s">
        <v>855</v>
      </c>
      <c r="D52" s="2573"/>
      <c r="E52" s="2573"/>
      <c r="F52" s="2574"/>
      <c r="G52" s="716" t="s">
        <v>847</v>
      </c>
      <c r="H52" s="717" t="s">
        <v>847</v>
      </c>
      <c r="I52" s="718">
        <v>21</v>
      </c>
      <c r="J52" s="717">
        <v>7.5</v>
      </c>
      <c r="K52" s="718">
        <v>22</v>
      </c>
      <c r="L52" s="717">
        <v>6.5</v>
      </c>
      <c r="M52" s="719">
        <v>21</v>
      </c>
      <c r="N52" s="720">
        <v>6.5</v>
      </c>
      <c r="Q52" s="715" t="str">
        <f t="shared" si="0"/>
        <v>36 機械装置(その他のもの）</v>
      </c>
      <c r="S52" s="715" t="str">
        <f>$C52</f>
        <v>36 機械装置(その他のもの）</v>
      </c>
    </row>
    <row r="53" spans="2:19" ht="14.25" thickBot="1">
      <c r="C53" s="2575" t="s">
        <v>856</v>
      </c>
      <c r="D53" s="2576"/>
      <c r="E53" s="2576"/>
      <c r="F53" s="2577"/>
      <c r="G53" s="721" t="s">
        <v>847</v>
      </c>
      <c r="H53" s="722" t="s">
        <v>847</v>
      </c>
      <c r="I53" s="723">
        <v>23</v>
      </c>
      <c r="J53" s="722">
        <v>19</v>
      </c>
      <c r="K53" s="723">
        <v>24</v>
      </c>
      <c r="L53" s="722">
        <v>17</v>
      </c>
      <c r="M53" s="724">
        <v>24</v>
      </c>
      <c r="N53" s="725">
        <v>15</v>
      </c>
      <c r="Q53" s="715" t="str">
        <f t="shared" si="0"/>
        <v>37 その他の建設事業</v>
      </c>
    </row>
    <row r="55" spans="2:19">
      <c r="C55" s="72" t="s">
        <v>857</v>
      </c>
    </row>
    <row r="56" spans="2:19">
      <c r="C56" s="72" t="s">
        <v>858</v>
      </c>
    </row>
    <row r="59" spans="2:19">
      <c r="B59" s="72" t="s">
        <v>264</v>
      </c>
    </row>
    <row r="60" spans="2:19">
      <c r="C60" s="72" t="s">
        <v>265</v>
      </c>
      <c r="D60" s="2"/>
      <c r="E60" s="2"/>
      <c r="F60" s="2"/>
      <c r="G60" s="2"/>
      <c r="H60" s="2"/>
      <c r="I60" s="2"/>
    </row>
    <row r="61" spans="2:19" ht="11.25" customHeight="1">
      <c r="C61" s="73"/>
      <c r="D61" s="73"/>
    </row>
    <row r="62" spans="2:19" ht="11.25" customHeight="1">
      <c r="C62" s="73"/>
      <c r="D62" s="73" t="s">
        <v>266</v>
      </c>
    </row>
    <row r="65" spans="2:10">
      <c r="B65" s="72" t="s">
        <v>309</v>
      </c>
    </row>
    <row r="66" spans="2:10" ht="12" thickBot="1">
      <c r="C66" s="72" t="s">
        <v>310</v>
      </c>
      <c r="D66" s="2"/>
    </row>
    <row r="67" spans="2:10" ht="13.5">
      <c r="C67" s="2571" t="s">
        <v>62</v>
      </c>
      <c r="D67" s="831"/>
      <c r="E67" s="831"/>
      <c r="F67" s="831"/>
      <c r="G67" s="831"/>
      <c r="H67" s="831"/>
      <c r="I67" s="831"/>
      <c r="J67" s="832"/>
    </row>
    <row r="68" spans="2:10" ht="11.25" customHeight="1">
      <c r="C68" s="2605" t="str">
        <f>$C$14&amp;CHAR(10)&amp;"以前のもの"&amp;CHAR(10)&amp;"(計算に使用しない)"</f>
        <v>平成19年3月31日
以前のもの
(計算に使用しない)</v>
      </c>
      <c r="D68" s="2606"/>
      <c r="E68" s="2611" t="str">
        <f>$E$14&amp;CHAR(10)&amp;"以前のもの"</f>
        <v>平成27年3月31日
以前のもの</v>
      </c>
      <c r="F68" s="2611"/>
      <c r="G68" s="2611" t="str">
        <f>$G$14&amp;CHAR(10)&amp;"以前のもの"</f>
        <v>平成30年3月31日
以前のもの</v>
      </c>
      <c r="H68" s="2611"/>
      <c r="I68" s="2611" t="str">
        <f>$I$14&amp;CHAR(10)&amp;"以降のもの"</f>
        <v>平成30年4月1日
以降のもの</v>
      </c>
      <c r="J68" s="2614"/>
    </row>
    <row r="69" spans="2:10">
      <c r="C69" s="2607"/>
      <c r="D69" s="2608"/>
      <c r="E69" s="2612"/>
      <c r="F69" s="2612"/>
      <c r="G69" s="2612"/>
      <c r="H69" s="2612"/>
      <c r="I69" s="2612"/>
      <c r="J69" s="2615"/>
    </row>
    <row r="70" spans="2:10">
      <c r="C70" s="2607"/>
      <c r="D70" s="2608"/>
      <c r="E70" s="2612"/>
      <c r="F70" s="2612"/>
      <c r="G70" s="2612"/>
      <c r="H70" s="2612"/>
      <c r="I70" s="2612"/>
      <c r="J70" s="2615"/>
    </row>
    <row r="71" spans="2:10">
      <c r="C71" s="2609"/>
      <c r="D71" s="2610"/>
      <c r="E71" s="2613"/>
      <c r="F71" s="2613"/>
      <c r="G71" s="2613"/>
      <c r="H71" s="2613"/>
      <c r="I71" s="2613"/>
      <c r="J71" s="2616"/>
    </row>
    <row r="72" spans="2:10" ht="12" thickBot="1">
      <c r="C72" s="2617" t="s">
        <v>859</v>
      </c>
      <c r="D72" s="2618"/>
      <c r="E72" s="2619">
        <v>0.6</v>
      </c>
      <c r="F72" s="2620"/>
      <c r="G72" s="2619">
        <v>0.6</v>
      </c>
      <c r="H72" s="2620"/>
      <c r="I72" s="2619">
        <v>0.6</v>
      </c>
      <c r="J72" s="2621"/>
    </row>
    <row r="73" spans="2:10">
      <c r="C73" s="72" t="s">
        <v>314</v>
      </c>
    </row>
    <row r="76" spans="2:10">
      <c r="B76" s="72" t="s">
        <v>540</v>
      </c>
    </row>
    <row r="77" spans="2:10">
      <c r="C77" s="72" t="s">
        <v>547</v>
      </c>
      <c r="D77" s="2"/>
      <c r="E77" s="2"/>
      <c r="F77" s="2"/>
      <c r="G77" s="2"/>
      <c r="H77" s="2"/>
      <c r="I77" s="2"/>
    </row>
    <row r="78" spans="2:10">
      <c r="C78" s="2550" t="str">
        <f>"工事開始日が"&amp;CHAR(10)&amp;$C$84&amp;CHAR(10)&amp;"以前のもの"</f>
        <v>工事開始日が
平成25年9月30日
以前のもの</v>
      </c>
      <c r="D78" s="2551"/>
      <c r="E78" s="2550" t="str">
        <f>"工事開始日が"&amp;CHAR(10)&amp;$E$84&amp;"～"&amp;$G$84&amp;CHAR(10)&amp;"までのもの"</f>
        <v>工事開始日が
平成25年10月1日～平成27年3月31日
までのもの</v>
      </c>
      <c r="F78" s="2556"/>
      <c r="G78" s="2556"/>
      <c r="H78" s="2551"/>
      <c r="I78" s="2550" t="str">
        <f>"工事開始日が"&amp;CHAR(10)&amp;$I$84&amp;CHAR(10)&amp;"以降のもの"</f>
        <v>工事開始日が
平成27年4月1日
以降のもの</v>
      </c>
      <c r="J78" s="2551"/>
    </row>
    <row r="79" spans="2:10">
      <c r="C79" s="2552"/>
      <c r="D79" s="2553"/>
      <c r="E79" s="2552"/>
      <c r="F79" s="2557"/>
      <c r="G79" s="2557"/>
      <c r="H79" s="2553"/>
      <c r="I79" s="2552"/>
      <c r="J79" s="2553"/>
    </row>
    <row r="80" spans="2:10">
      <c r="C80" s="2554"/>
      <c r="D80" s="2555"/>
      <c r="E80" s="2554"/>
      <c r="F80" s="2558"/>
      <c r="G80" s="2558"/>
      <c r="H80" s="2555"/>
      <c r="I80" s="2554"/>
      <c r="J80" s="2555"/>
    </row>
    <row r="81" spans="3:10">
      <c r="C81" s="2559" t="s">
        <v>543</v>
      </c>
      <c r="D81" s="2560"/>
      <c r="E81" s="2559" t="s">
        <v>544</v>
      </c>
      <c r="F81" s="2561"/>
      <c r="G81" s="2561"/>
      <c r="H81" s="2560"/>
      <c r="I81" s="2559" t="s">
        <v>543</v>
      </c>
      <c r="J81" s="2560"/>
    </row>
    <row r="82" spans="3:10">
      <c r="C82" s="704" t="s">
        <v>8</v>
      </c>
      <c r="D82" s="705" t="s">
        <v>267</v>
      </c>
      <c r="E82" s="704" t="s">
        <v>8</v>
      </c>
      <c r="F82" s="705" t="s">
        <v>267</v>
      </c>
      <c r="G82" s="704" t="s">
        <v>8</v>
      </c>
      <c r="H82" s="705" t="s">
        <v>267</v>
      </c>
      <c r="I82" s="704" t="s">
        <v>8</v>
      </c>
      <c r="J82" s="705" t="s">
        <v>267</v>
      </c>
    </row>
    <row r="83" spans="3:10">
      <c r="C83" s="706">
        <v>2013</v>
      </c>
      <c r="D83" s="726" t="s">
        <v>541</v>
      </c>
      <c r="E83" s="727">
        <v>2013</v>
      </c>
      <c r="F83" s="726" t="s">
        <v>542</v>
      </c>
      <c r="G83" s="727">
        <v>2015</v>
      </c>
      <c r="H83" s="726" t="s">
        <v>268</v>
      </c>
      <c r="I83" s="727">
        <v>2015</v>
      </c>
      <c r="J83" s="726" t="s">
        <v>269</v>
      </c>
    </row>
    <row r="84" spans="3:10">
      <c r="C84" s="2546" t="str">
        <f>TEXT(DATE(LEFT(C83,4),1,1),"ggge年")&amp;D83</f>
        <v>平成25年9月30日</v>
      </c>
      <c r="D84" s="2547"/>
      <c r="E84" s="2546" t="str">
        <f>TEXT(DATE(LEFT(E83,4),1,1),"ggge年")&amp;F83</f>
        <v>平成25年10月1日</v>
      </c>
      <c r="F84" s="2547"/>
      <c r="G84" s="2546" t="str">
        <f>TEXT(DATE(LEFT(G83,4),1,1),"ggge年")&amp;H83</f>
        <v>平成27年3月31日</v>
      </c>
      <c r="H84" s="2547"/>
      <c r="I84" s="2546" t="str">
        <f>TEXT(DATE(LEFT(I83,4),1,1),"ggge年")&amp;J83</f>
        <v>平成27年4月1日</v>
      </c>
      <c r="J84" s="2547"/>
    </row>
    <row r="85" spans="3:10">
      <c r="C85" s="2548">
        <f>DATEVALUE(C84)</f>
        <v>41547</v>
      </c>
      <c r="D85" s="2549"/>
      <c r="E85" s="2548">
        <f>DATEVALUE(E84)</f>
        <v>41548</v>
      </c>
      <c r="F85" s="2549"/>
      <c r="G85" s="2548">
        <f>DATEVALUE(G84)</f>
        <v>42094</v>
      </c>
      <c r="H85" s="2549"/>
      <c r="I85" s="2548">
        <f>DATEVALUE(I84)</f>
        <v>42095</v>
      </c>
      <c r="J85" s="2549"/>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29" t="s">
        <v>338</v>
      </c>
      <c r="E2" s="2629"/>
      <c r="F2" s="2629"/>
      <c r="G2" s="2629"/>
      <c r="H2" s="2629"/>
      <c r="I2" s="2629"/>
      <c r="J2" s="2629"/>
      <c r="K2" s="2629"/>
      <c r="L2" s="2630"/>
      <c r="M2" s="2631"/>
      <c r="N2" s="2631"/>
      <c r="O2" s="2631"/>
      <c r="P2" s="2632"/>
      <c r="Q2" s="75" t="s">
        <v>339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340</v>
      </c>
      <c r="E4" s="75"/>
      <c r="F4" s="75"/>
      <c r="G4" s="75"/>
      <c r="H4" s="74"/>
      <c r="I4" s="74"/>
      <c r="J4" s="74"/>
      <c r="K4" s="74"/>
      <c r="L4" s="74"/>
      <c r="M4" s="74"/>
      <c r="N4" s="74"/>
      <c r="O4" s="74"/>
      <c r="P4" s="74"/>
      <c r="Q4" s="74"/>
      <c r="R4" s="74"/>
      <c r="S4" s="74"/>
      <c r="T4" s="74"/>
      <c r="U4" s="74"/>
      <c r="V4" s="74"/>
      <c r="W4" s="2633"/>
      <c r="X4" s="2634"/>
      <c r="Y4" s="2634"/>
      <c r="Z4" s="2634"/>
      <c r="AA4" s="2634"/>
      <c r="AB4" s="2634"/>
      <c r="AC4" s="2634"/>
      <c r="AD4" s="2634"/>
      <c r="AE4" s="2634"/>
      <c r="AF4" s="2635"/>
      <c r="AG4" s="74"/>
      <c r="AH4" s="77" t="s">
        <v>101</v>
      </c>
      <c r="AI4" s="439"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6" t="s">
        <v>341</v>
      </c>
      <c r="DM5" s="2637"/>
    </row>
    <row r="6" spans="3:117" s="72" customFormat="1" ht="27" customHeight="1">
      <c r="C6" s="73"/>
      <c r="D6" s="438" t="s">
        <v>342</v>
      </c>
      <c r="E6" s="75"/>
      <c r="F6" s="75"/>
      <c r="G6" s="75"/>
      <c r="H6" s="75"/>
      <c r="I6" s="75"/>
      <c r="J6" s="75"/>
      <c r="K6" s="75"/>
      <c r="L6" s="290"/>
      <c r="M6" s="290"/>
      <c r="N6" s="290"/>
      <c r="O6" s="290"/>
      <c r="P6" s="290"/>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747</v>
      </c>
      <c r="DM6" s="372" t="s">
        <v>748</v>
      </c>
    </row>
    <row r="7" spans="3:117" s="72" customFormat="1" ht="27" customHeight="1">
      <c r="C7" s="73"/>
      <c r="D7" s="75" t="s">
        <v>343</v>
      </c>
      <c r="E7" s="75"/>
      <c r="F7" s="75"/>
      <c r="G7" s="75"/>
      <c r="H7" s="75"/>
      <c r="I7" s="75"/>
      <c r="J7" s="75"/>
      <c r="K7" s="75"/>
      <c r="L7" s="290"/>
      <c r="M7" s="290"/>
      <c r="N7" s="290"/>
      <c r="O7" s="290"/>
      <c r="P7" s="290"/>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344</v>
      </c>
      <c r="G9" s="1493"/>
      <c r="H9" s="1493"/>
      <c r="I9" s="1493" t="s">
        <v>345</v>
      </c>
      <c r="J9" s="1493"/>
      <c r="K9" s="1493"/>
      <c r="L9" s="79"/>
      <c r="AA9" s="80"/>
      <c r="AB9" s="80"/>
      <c r="AC9" s="1495" t="s">
        <v>346</v>
      </c>
      <c r="AD9" s="1495"/>
      <c r="AE9" s="1495"/>
      <c r="AF9" s="1495"/>
      <c r="AG9" s="1495"/>
      <c r="AH9" s="1495"/>
      <c r="AI9" s="1495"/>
      <c r="AJ9" s="1495"/>
      <c r="AK9" s="1495"/>
      <c r="AL9" s="1495"/>
      <c r="AM9" s="1495"/>
      <c r="AN9" s="1495"/>
      <c r="AO9" s="80"/>
      <c r="AP9" s="80"/>
      <c r="AQ9" s="1495" t="s">
        <v>347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8" t="s">
        <v>348</v>
      </c>
      <c r="CH10" s="2639"/>
      <c r="CI10" s="2639"/>
      <c r="CJ10" s="2639"/>
      <c r="CK10" s="2639"/>
      <c r="CL10" s="2639"/>
      <c r="CM10" s="2639"/>
      <c r="CN10" s="2639"/>
      <c r="CO10" s="2639"/>
      <c r="CP10" s="2639"/>
      <c r="CQ10" s="2639"/>
      <c r="CR10" s="2639"/>
      <c r="CS10" s="2639"/>
      <c r="CT10" s="2639"/>
      <c r="CU10" s="2639"/>
      <c r="CV10" s="2639"/>
      <c r="CW10" s="2639"/>
      <c r="CX10" s="2639"/>
      <c r="CY10" s="2639"/>
      <c r="CZ10" s="2639"/>
      <c r="DA10" s="2639"/>
      <c r="DB10" s="2639"/>
      <c r="DC10" s="2640"/>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1"/>
      <c r="CH11" s="2642"/>
      <c r="CI11" s="2642"/>
      <c r="CJ11" s="2642"/>
      <c r="CK11" s="2642"/>
      <c r="CL11" s="2642"/>
      <c r="CM11" s="2642"/>
      <c r="CN11" s="2642"/>
      <c r="CO11" s="2642"/>
      <c r="CP11" s="2642"/>
      <c r="CQ11" s="2642"/>
      <c r="CR11" s="2642"/>
      <c r="CS11" s="2642"/>
      <c r="CT11" s="2642"/>
      <c r="CU11" s="2642"/>
      <c r="CV11" s="2642"/>
      <c r="CW11" s="2642"/>
      <c r="CX11" s="2642"/>
      <c r="CY11" s="2642"/>
      <c r="CZ11" s="2642"/>
      <c r="DA11" s="2642"/>
      <c r="DB11" s="2642"/>
      <c r="DC11" s="2643"/>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1"/>
      <c r="CH12" s="2642"/>
      <c r="CI12" s="2642"/>
      <c r="CJ12" s="2642"/>
      <c r="CK12" s="2642"/>
      <c r="CL12" s="2642"/>
      <c r="CM12" s="2642"/>
      <c r="CN12" s="2642"/>
      <c r="CO12" s="2642"/>
      <c r="CP12" s="2642"/>
      <c r="CQ12" s="2642"/>
      <c r="CR12" s="2642"/>
      <c r="CS12" s="2642"/>
      <c r="CT12" s="2642"/>
      <c r="CU12" s="2642"/>
      <c r="CV12" s="2642"/>
      <c r="CW12" s="2642"/>
      <c r="CX12" s="2642"/>
      <c r="CY12" s="2642"/>
      <c r="CZ12" s="2642"/>
      <c r="DA12" s="2642"/>
      <c r="DB12" s="2642"/>
      <c r="DC12" s="2643"/>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1"/>
      <c r="CH13" s="2642"/>
      <c r="CI13" s="2642"/>
      <c r="CJ13" s="2642"/>
      <c r="CK13" s="2642"/>
      <c r="CL13" s="2642"/>
      <c r="CM13" s="2642"/>
      <c r="CN13" s="2642"/>
      <c r="CO13" s="2642"/>
      <c r="CP13" s="2642"/>
      <c r="CQ13" s="2642"/>
      <c r="CR13" s="2642"/>
      <c r="CS13" s="2642"/>
      <c r="CT13" s="2642"/>
      <c r="CU13" s="2642"/>
      <c r="CV13" s="2642"/>
      <c r="CW13" s="2642"/>
      <c r="CX13" s="2642"/>
      <c r="CY13" s="2642"/>
      <c r="CZ13" s="2642"/>
      <c r="DA13" s="2642"/>
      <c r="DB13" s="2642"/>
      <c r="DC13" s="2643"/>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349</v>
      </c>
      <c r="BJ14" s="1520"/>
      <c r="BK14" s="1520"/>
      <c r="BL14" s="1520"/>
      <c r="BM14" s="1520"/>
      <c r="BN14" s="1520"/>
      <c r="BO14" s="1520"/>
      <c r="BP14" s="1520"/>
      <c r="BQ14" s="1520"/>
      <c r="BR14" s="1520"/>
      <c r="BS14" s="1520"/>
      <c r="BT14" s="1520"/>
      <c r="BU14" s="1520"/>
      <c r="BV14" s="84"/>
      <c r="BW14" s="84"/>
      <c r="BX14" s="84"/>
      <c r="BY14" s="84"/>
      <c r="BZ14" s="85"/>
      <c r="CG14" s="2641"/>
      <c r="CH14" s="2642"/>
      <c r="CI14" s="2642"/>
      <c r="CJ14" s="2642"/>
      <c r="CK14" s="2642"/>
      <c r="CL14" s="2642"/>
      <c r="CM14" s="2642"/>
      <c r="CN14" s="2642"/>
      <c r="CO14" s="2642"/>
      <c r="CP14" s="2642"/>
      <c r="CQ14" s="2642"/>
      <c r="CR14" s="2642"/>
      <c r="CS14" s="2642"/>
      <c r="CT14" s="2642"/>
      <c r="CU14" s="2642"/>
      <c r="CV14" s="2642"/>
      <c r="CW14" s="2642"/>
      <c r="CX14" s="2642"/>
      <c r="CY14" s="2642"/>
      <c r="CZ14" s="2642"/>
      <c r="DA14" s="2642"/>
      <c r="DB14" s="2642"/>
      <c r="DC14" s="2643"/>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1"/>
      <c r="CH15" s="2642"/>
      <c r="CI15" s="2642"/>
      <c r="CJ15" s="2642"/>
      <c r="CK15" s="2642"/>
      <c r="CL15" s="2642"/>
      <c r="CM15" s="2642"/>
      <c r="CN15" s="2642"/>
      <c r="CO15" s="2642"/>
      <c r="CP15" s="2642"/>
      <c r="CQ15" s="2642"/>
      <c r="CR15" s="2642"/>
      <c r="CS15" s="2642"/>
      <c r="CT15" s="2642"/>
      <c r="CU15" s="2642"/>
      <c r="CV15" s="2642"/>
      <c r="CW15" s="2642"/>
      <c r="CX15" s="2642"/>
      <c r="CY15" s="2642"/>
      <c r="CZ15" s="2642"/>
      <c r="DA15" s="2642"/>
      <c r="DB15" s="2642"/>
      <c r="DC15" s="2643"/>
    </row>
    <row r="16" spans="3:117" ht="8.25" customHeight="1">
      <c r="C16" s="1555" t="s">
        <v>350</v>
      </c>
      <c r="D16" s="1556"/>
      <c r="E16" s="1557"/>
      <c r="F16" s="1561" t="s">
        <v>351</v>
      </c>
      <c r="G16" s="1562"/>
      <c r="H16" s="1562"/>
      <c r="I16" s="1562"/>
      <c r="J16" s="1562"/>
      <c r="K16" s="1562"/>
      <c r="L16" s="1563"/>
      <c r="M16" s="1567" t="s">
        <v>352</v>
      </c>
      <c r="N16" s="1567"/>
      <c r="O16" s="1567"/>
      <c r="P16" s="1569" t="s">
        <v>353</v>
      </c>
      <c r="Q16" s="1569"/>
      <c r="R16" s="1569"/>
      <c r="S16" s="1569"/>
      <c r="T16" s="1569"/>
      <c r="U16" s="1569"/>
      <c r="V16" s="1571" t="s">
        <v>354</v>
      </c>
      <c r="W16" s="1571"/>
      <c r="X16" s="1571"/>
      <c r="Y16" s="1571"/>
      <c r="Z16" s="1571"/>
      <c r="AA16" s="1571"/>
      <c r="AB16" s="1571"/>
      <c r="AC16" s="1571"/>
      <c r="AD16" s="1571"/>
      <c r="AE16" s="1571"/>
      <c r="AF16" s="1571"/>
      <c r="AG16" s="1571"/>
      <c r="AH16" s="1571"/>
      <c r="AI16" s="1571"/>
      <c r="AJ16" s="1571"/>
      <c r="AK16" s="1571"/>
      <c r="AL16" s="1571"/>
      <c r="AM16" s="1571"/>
      <c r="AN16" s="1571" t="s">
        <v>355</v>
      </c>
      <c r="AO16" s="1571"/>
      <c r="AP16" s="1571"/>
      <c r="AQ16" s="1571"/>
      <c r="AR16" s="1571"/>
      <c r="AS16" s="1571"/>
      <c r="AT16" s="1571"/>
      <c r="AU16" s="1571"/>
      <c r="AV16" s="1571"/>
      <c r="AW16" s="1571"/>
      <c r="AX16" s="1571"/>
      <c r="AY16" s="1573"/>
      <c r="AZ16" s="90"/>
      <c r="BD16" s="1522" t="s">
        <v>356</v>
      </c>
      <c r="BE16" s="1522"/>
      <c r="BF16" s="1522"/>
      <c r="BG16" s="1522"/>
      <c r="BH16" s="1522"/>
      <c r="BI16" s="1522" t="s">
        <v>357</v>
      </c>
      <c r="BJ16" s="1522"/>
      <c r="BK16" s="1522"/>
      <c r="BL16" s="1522"/>
      <c r="BM16" s="1522"/>
      <c r="BN16" s="1522"/>
      <c r="BO16" s="1523" t="s">
        <v>358</v>
      </c>
      <c r="BP16" s="1524"/>
      <c r="BQ16" s="1524"/>
      <c r="BR16" s="1524"/>
      <c r="BS16" s="1524"/>
      <c r="BT16" s="1524"/>
      <c r="BU16" s="1525"/>
      <c r="BV16" s="1529" t="s">
        <v>359</v>
      </c>
      <c r="BW16" s="1530"/>
      <c r="BX16" s="1530"/>
      <c r="BY16" s="1530"/>
      <c r="BZ16" s="1531"/>
      <c r="CG16" s="2644" t="s">
        <v>360</v>
      </c>
      <c r="CH16" s="2645"/>
      <c r="CI16" s="2645"/>
      <c r="CJ16" s="2645"/>
      <c r="CK16" s="2645"/>
      <c r="CL16" s="2645"/>
      <c r="CM16" s="2645"/>
      <c r="CN16" s="2645"/>
      <c r="CO16" s="2645"/>
      <c r="CP16" s="2645"/>
      <c r="CQ16" s="2645"/>
      <c r="CR16" s="2645"/>
      <c r="CS16" s="2645"/>
      <c r="CT16" s="2645"/>
      <c r="CU16" s="2645"/>
      <c r="CV16" s="2645"/>
      <c r="CW16" s="2645"/>
      <c r="CX16" s="2645"/>
      <c r="CY16" s="2645"/>
      <c r="CZ16" s="2645"/>
      <c r="DA16" s="2645"/>
      <c r="DB16" s="2645"/>
      <c r="DC16" s="2646"/>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7"/>
      <c r="CH17" s="2645"/>
      <c r="CI17" s="2645"/>
      <c r="CJ17" s="2645"/>
      <c r="CK17" s="2645"/>
      <c r="CL17" s="2645"/>
      <c r="CM17" s="2645"/>
      <c r="CN17" s="2645"/>
      <c r="CO17" s="2645"/>
      <c r="CP17" s="2645"/>
      <c r="CQ17" s="2645"/>
      <c r="CR17" s="2645"/>
      <c r="CS17" s="2645"/>
      <c r="CT17" s="2645"/>
      <c r="CU17" s="2645"/>
      <c r="CV17" s="2645"/>
      <c r="CW17" s="2645"/>
      <c r="CX17" s="2645"/>
      <c r="CY17" s="2645"/>
      <c r="CZ17" s="2645"/>
      <c r="DA17" s="2645"/>
      <c r="DB17" s="2645"/>
      <c r="DC17" s="2646"/>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7"/>
      <c r="CH18" s="2645"/>
      <c r="CI18" s="2645"/>
      <c r="CJ18" s="2645"/>
      <c r="CK18" s="2645"/>
      <c r="CL18" s="2645"/>
      <c r="CM18" s="2645"/>
      <c r="CN18" s="2645"/>
      <c r="CO18" s="2645"/>
      <c r="CP18" s="2645"/>
      <c r="CQ18" s="2645"/>
      <c r="CR18" s="2645"/>
      <c r="CS18" s="2645"/>
      <c r="CT18" s="2645"/>
      <c r="CU18" s="2645"/>
      <c r="CV18" s="2645"/>
      <c r="CW18" s="2645"/>
      <c r="CX18" s="2645"/>
      <c r="CY18" s="2645"/>
      <c r="CZ18" s="2645"/>
      <c r="DA18" s="2645"/>
      <c r="DB18" s="2645"/>
      <c r="DC18" s="2646"/>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361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7"/>
      <c r="CH19" s="2645"/>
      <c r="CI19" s="2645"/>
      <c r="CJ19" s="2645"/>
      <c r="CK19" s="2645"/>
      <c r="CL19" s="2645"/>
      <c r="CM19" s="2645"/>
      <c r="CN19" s="2645"/>
      <c r="CO19" s="2645"/>
      <c r="CP19" s="2645"/>
      <c r="CQ19" s="2645"/>
      <c r="CR19" s="2645"/>
      <c r="CS19" s="2645"/>
      <c r="CT19" s="2645"/>
      <c r="CU19" s="2645"/>
      <c r="CV19" s="2645"/>
      <c r="CW19" s="2645"/>
      <c r="CX19" s="2645"/>
      <c r="CY19" s="2645"/>
      <c r="CZ19" s="2645"/>
      <c r="DA19" s="2645"/>
      <c r="DB19" s="2645"/>
      <c r="DC19" s="2646"/>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7"/>
      <c r="CH20" s="2645"/>
      <c r="CI20" s="2645"/>
      <c r="CJ20" s="2645"/>
      <c r="CK20" s="2645"/>
      <c r="CL20" s="2645"/>
      <c r="CM20" s="2645"/>
      <c r="CN20" s="2645"/>
      <c r="CO20" s="2645"/>
      <c r="CP20" s="2645"/>
      <c r="CQ20" s="2645"/>
      <c r="CR20" s="2645"/>
      <c r="CS20" s="2645"/>
      <c r="CT20" s="2645"/>
      <c r="CU20" s="2645"/>
      <c r="CV20" s="2645"/>
      <c r="CW20" s="2645"/>
      <c r="CX20" s="2645"/>
      <c r="CY20" s="2645"/>
      <c r="CZ20" s="2645"/>
      <c r="DA20" s="2645"/>
      <c r="DB20" s="2645"/>
      <c r="DC20" s="2646"/>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7"/>
      <c r="CH21" s="2645"/>
      <c r="CI21" s="2645"/>
      <c r="CJ21" s="2645"/>
      <c r="CK21" s="2645"/>
      <c r="CL21" s="2645"/>
      <c r="CM21" s="2645"/>
      <c r="CN21" s="2645"/>
      <c r="CO21" s="2645"/>
      <c r="CP21" s="2645"/>
      <c r="CQ21" s="2645"/>
      <c r="CR21" s="2645"/>
      <c r="CS21" s="2645"/>
      <c r="CT21" s="2645"/>
      <c r="CU21" s="2645"/>
      <c r="CV21" s="2645"/>
      <c r="CW21" s="2645"/>
      <c r="CX21" s="2645"/>
      <c r="CY21" s="2645"/>
      <c r="CZ21" s="2645"/>
      <c r="DA21" s="2645"/>
      <c r="DB21" s="2645"/>
      <c r="DC21" s="2646"/>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7"/>
      <c r="CH22" s="2645"/>
      <c r="CI22" s="2645"/>
      <c r="CJ22" s="2645"/>
      <c r="CK22" s="2645"/>
      <c r="CL22" s="2645"/>
      <c r="CM22" s="2645"/>
      <c r="CN22" s="2645"/>
      <c r="CO22" s="2645"/>
      <c r="CP22" s="2645"/>
      <c r="CQ22" s="2645"/>
      <c r="CR22" s="2645"/>
      <c r="CS22" s="2645"/>
      <c r="CT22" s="2645"/>
      <c r="CU22" s="2645"/>
      <c r="CV22" s="2645"/>
      <c r="CW22" s="2645"/>
      <c r="CX22" s="2645"/>
      <c r="CY22" s="2645"/>
      <c r="CZ22" s="2645"/>
      <c r="DA22" s="2645"/>
      <c r="DB22" s="2645"/>
      <c r="DC22" s="2646"/>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7"/>
      <c r="CH23" s="2645"/>
      <c r="CI23" s="2645"/>
      <c r="CJ23" s="2645"/>
      <c r="CK23" s="2645"/>
      <c r="CL23" s="2645"/>
      <c r="CM23" s="2645"/>
      <c r="CN23" s="2645"/>
      <c r="CO23" s="2645"/>
      <c r="CP23" s="2645"/>
      <c r="CQ23" s="2645"/>
      <c r="CR23" s="2645"/>
      <c r="CS23" s="2645"/>
      <c r="CT23" s="2645"/>
      <c r="CU23" s="2645"/>
      <c r="CV23" s="2645"/>
      <c r="CW23" s="2645"/>
      <c r="CX23" s="2645"/>
      <c r="CY23" s="2645"/>
      <c r="CZ23" s="2645"/>
      <c r="DA23" s="2645"/>
      <c r="DB23" s="2645"/>
      <c r="DC23" s="2646"/>
    </row>
    <row r="24" spans="3:107" ht="8.25" customHeight="1">
      <c r="CG24" s="2647"/>
      <c r="CH24" s="2645"/>
      <c r="CI24" s="2645"/>
      <c r="CJ24" s="2645"/>
      <c r="CK24" s="2645"/>
      <c r="CL24" s="2645"/>
      <c r="CM24" s="2645"/>
      <c r="CN24" s="2645"/>
      <c r="CO24" s="2645"/>
      <c r="CP24" s="2645"/>
      <c r="CQ24" s="2645"/>
      <c r="CR24" s="2645"/>
      <c r="CS24" s="2645"/>
      <c r="CT24" s="2645"/>
      <c r="CU24" s="2645"/>
      <c r="CV24" s="2645"/>
      <c r="CW24" s="2645"/>
      <c r="CX24" s="2645"/>
      <c r="CY24" s="2645"/>
      <c r="CZ24" s="2645"/>
      <c r="DA24" s="2645"/>
      <c r="DB24" s="2645"/>
      <c r="DC24" s="2646"/>
    </row>
    <row r="25" spans="3:107" ht="8.25" customHeight="1">
      <c r="G25" s="1554" t="s">
        <v>362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824</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363</v>
      </c>
      <c r="BT25" s="1554"/>
      <c r="BU25" s="1554"/>
      <c r="BV25" s="1554"/>
      <c r="BW25" s="1554"/>
      <c r="BX25" s="1554"/>
      <c r="BY25" s="1554"/>
      <c r="BZ25" s="1554"/>
      <c r="CA25" s="1554"/>
      <c r="CB25" s="1554"/>
      <c r="CC25" s="1554"/>
      <c r="CG25" s="2647"/>
      <c r="CH25" s="2645"/>
      <c r="CI25" s="2645"/>
      <c r="CJ25" s="2645"/>
      <c r="CK25" s="2645"/>
      <c r="CL25" s="2645"/>
      <c r="CM25" s="2645"/>
      <c r="CN25" s="2645"/>
      <c r="CO25" s="2645"/>
      <c r="CP25" s="2645"/>
      <c r="CQ25" s="2645"/>
      <c r="CR25" s="2645"/>
      <c r="CS25" s="2645"/>
      <c r="CT25" s="2645"/>
      <c r="CU25" s="2645"/>
      <c r="CV25" s="2645"/>
      <c r="CW25" s="2645"/>
      <c r="CX25" s="2645"/>
      <c r="CY25" s="2645"/>
      <c r="CZ25" s="2645"/>
      <c r="DA25" s="2645"/>
      <c r="DB25" s="2645"/>
      <c r="DC25" s="2646"/>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8"/>
      <c r="CH26" s="2649"/>
      <c r="CI26" s="2649"/>
      <c r="CJ26" s="2649"/>
      <c r="CK26" s="2649"/>
      <c r="CL26" s="2649"/>
      <c r="CM26" s="2649"/>
      <c r="CN26" s="2649"/>
      <c r="CO26" s="2649"/>
      <c r="CP26" s="2649"/>
      <c r="CQ26" s="2649"/>
      <c r="CR26" s="2649"/>
      <c r="CS26" s="2649"/>
      <c r="CT26" s="2649"/>
      <c r="CU26" s="2649"/>
      <c r="CV26" s="2649"/>
      <c r="CW26" s="2649"/>
      <c r="CX26" s="2649"/>
      <c r="CY26" s="2649"/>
      <c r="CZ26" s="2649"/>
      <c r="DA26" s="2649"/>
      <c r="DB26" s="2649"/>
      <c r="DC26" s="2650"/>
    </row>
    <row r="27" spans="3:107" ht="8.25" customHeight="1">
      <c r="G27" s="1604" t="s">
        <v>364</v>
      </c>
      <c r="H27" s="1605"/>
      <c r="I27" s="1606"/>
      <c r="J27" s="1607" t="s">
        <v>365</v>
      </c>
      <c r="K27" s="1607"/>
      <c r="L27" s="1607"/>
      <c r="M27" s="1561"/>
      <c r="N27" s="1562"/>
      <c r="O27" s="1562"/>
      <c r="P27" s="1610" t="s">
        <v>39</v>
      </c>
      <c r="Q27" s="1611"/>
      <c r="R27" s="1612"/>
      <c r="S27" s="1607" t="s">
        <v>365</v>
      </c>
      <c r="T27" s="1607"/>
      <c r="U27" s="1607"/>
      <c r="V27" s="1561"/>
      <c r="W27" s="1562"/>
      <c r="X27" s="1562"/>
      <c r="Y27" s="1610" t="s">
        <v>40</v>
      </c>
      <c r="Z27" s="1611"/>
      <c r="AA27" s="1612"/>
      <c r="AB27" s="1607" t="s">
        <v>365</v>
      </c>
      <c r="AC27" s="1607"/>
      <c r="AD27" s="1607"/>
      <c r="AE27" s="1561"/>
      <c r="AF27" s="1562"/>
      <c r="AG27" s="1562"/>
      <c r="AH27" s="1610" t="s">
        <v>366</v>
      </c>
      <c r="AI27" s="1611"/>
      <c r="AJ27" s="1612"/>
      <c r="AK27" s="1519"/>
      <c r="AL27" s="1622"/>
      <c r="AM27" s="99"/>
      <c r="AN27" s="1604" t="s">
        <v>364</v>
      </c>
      <c r="AO27" s="1605"/>
      <c r="AP27" s="1606"/>
      <c r="AQ27" s="1607" t="s">
        <v>365</v>
      </c>
      <c r="AR27" s="1607"/>
      <c r="AS27" s="1607"/>
      <c r="AT27" s="1561"/>
      <c r="AU27" s="1562"/>
      <c r="AV27" s="1562"/>
      <c r="AW27" s="1610" t="s">
        <v>39</v>
      </c>
      <c r="AX27" s="1611"/>
      <c r="AY27" s="1612"/>
      <c r="AZ27" s="1607" t="s">
        <v>365</v>
      </c>
      <c r="BA27" s="1607"/>
      <c r="BB27" s="1607"/>
      <c r="BC27" s="1561"/>
      <c r="BD27" s="1562"/>
      <c r="BE27" s="1562"/>
      <c r="BF27" s="1610" t="s">
        <v>40</v>
      </c>
      <c r="BG27" s="1611"/>
      <c r="BH27" s="1612"/>
      <c r="BI27" s="1607" t="s">
        <v>365</v>
      </c>
      <c r="BJ27" s="1607"/>
      <c r="BK27" s="1607"/>
      <c r="BL27" s="1561"/>
      <c r="BM27" s="1562"/>
      <c r="BN27" s="1562"/>
      <c r="BO27" s="1610" t="s">
        <v>366</v>
      </c>
      <c r="BP27" s="1611"/>
      <c r="BQ27" s="1612"/>
      <c r="BR27" s="1519"/>
      <c r="BS27" s="1622"/>
      <c r="BU27" s="1624"/>
      <c r="BV27" s="1624"/>
      <c r="BW27" s="1624"/>
      <c r="BX27" s="1519"/>
      <c r="BY27" s="1622"/>
    </row>
    <row r="28" spans="3:107" ht="8.25" customHeight="1">
      <c r="G28" s="1613"/>
      <c r="H28" s="1614"/>
      <c r="I28" s="1615"/>
      <c r="J28" s="1608"/>
      <c r="K28" s="1608"/>
      <c r="L28" s="1608"/>
      <c r="M28" s="1613"/>
      <c r="N28" s="1614"/>
      <c r="O28" s="1614"/>
      <c r="P28" s="1619"/>
      <c r="Q28" s="1614"/>
      <c r="R28" s="1615"/>
      <c r="S28" s="1608"/>
      <c r="T28" s="1608"/>
      <c r="U28" s="1608"/>
      <c r="V28" s="1613"/>
      <c r="W28" s="1614"/>
      <c r="X28" s="1614"/>
      <c r="Y28" s="1619"/>
      <c r="Z28" s="1614"/>
      <c r="AA28" s="1615"/>
      <c r="AB28" s="1608"/>
      <c r="AC28" s="1608"/>
      <c r="AD28" s="1608"/>
      <c r="AE28" s="1613"/>
      <c r="AF28" s="1614"/>
      <c r="AG28" s="1614"/>
      <c r="AH28" s="1619"/>
      <c r="AI28" s="1614"/>
      <c r="AJ28" s="1615"/>
      <c r="AK28" s="1623"/>
      <c r="AL28" s="1622"/>
      <c r="AM28" s="99"/>
      <c r="AN28" s="1613"/>
      <c r="AO28" s="1614"/>
      <c r="AP28" s="1615"/>
      <c r="AQ28" s="1608"/>
      <c r="AR28" s="1608"/>
      <c r="AS28" s="1608"/>
      <c r="AT28" s="1613"/>
      <c r="AU28" s="1614"/>
      <c r="AV28" s="1614"/>
      <c r="AW28" s="1619"/>
      <c r="AX28" s="1614"/>
      <c r="AY28" s="1615"/>
      <c r="AZ28" s="1608"/>
      <c r="BA28" s="1608"/>
      <c r="BB28" s="1608"/>
      <c r="BC28" s="1613"/>
      <c r="BD28" s="1614"/>
      <c r="BE28" s="1614"/>
      <c r="BF28" s="1619"/>
      <c r="BG28" s="1614"/>
      <c r="BH28" s="1615"/>
      <c r="BI28" s="1608"/>
      <c r="BJ28" s="1608"/>
      <c r="BK28" s="1608"/>
      <c r="BL28" s="1613"/>
      <c r="BM28" s="1614"/>
      <c r="BN28" s="1614"/>
      <c r="BO28" s="1619"/>
      <c r="BP28" s="1614"/>
      <c r="BQ28" s="1615"/>
      <c r="BR28" s="1623"/>
      <c r="BS28" s="1622"/>
      <c r="BU28" s="1624"/>
      <c r="BV28" s="1624"/>
      <c r="BW28" s="1624"/>
      <c r="BX28" s="1623"/>
      <c r="BY28" s="1622"/>
    </row>
    <row r="29" spans="3:107" ht="8.25" customHeight="1">
      <c r="G29" s="1616"/>
      <c r="H29" s="1617"/>
      <c r="I29" s="1618"/>
      <c r="J29" s="1609"/>
      <c r="K29" s="1609"/>
      <c r="L29" s="1609"/>
      <c r="M29" s="1616"/>
      <c r="N29" s="1617"/>
      <c r="O29" s="1617"/>
      <c r="P29" s="1620"/>
      <c r="Q29" s="1617"/>
      <c r="R29" s="1618"/>
      <c r="S29" s="1609"/>
      <c r="T29" s="1609"/>
      <c r="U29" s="1609"/>
      <c r="V29" s="1616"/>
      <c r="W29" s="1617"/>
      <c r="X29" s="1617"/>
      <c r="Y29" s="1620"/>
      <c r="Z29" s="1617"/>
      <c r="AA29" s="1618"/>
      <c r="AB29" s="1609"/>
      <c r="AC29" s="1609"/>
      <c r="AD29" s="1609"/>
      <c r="AE29" s="1616"/>
      <c r="AF29" s="1617"/>
      <c r="AG29" s="1617"/>
      <c r="AH29" s="1620"/>
      <c r="AI29" s="1617"/>
      <c r="AJ29" s="1618"/>
      <c r="AK29" s="1623"/>
      <c r="AL29" s="1622"/>
      <c r="AM29" s="99"/>
      <c r="AN29" s="1616"/>
      <c r="AO29" s="1617"/>
      <c r="AP29" s="1618"/>
      <c r="AQ29" s="1609"/>
      <c r="AR29" s="1609"/>
      <c r="AS29" s="1609"/>
      <c r="AT29" s="1616"/>
      <c r="AU29" s="1617"/>
      <c r="AV29" s="1617"/>
      <c r="AW29" s="1620"/>
      <c r="AX29" s="1617"/>
      <c r="AY29" s="1618"/>
      <c r="AZ29" s="1609"/>
      <c r="BA29" s="1609"/>
      <c r="BB29" s="1609"/>
      <c r="BC29" s="1616"/>
      <c r="BD29" s="1617"/>
      <c r="BE29" s="1617"/>
      <c r="BF29" s="1620"/>
      <c r="BG29" s="1617"/>
      <c r="BH29" s="1618"/>
      <c r="BI29" s="1609"/>
      <c r="BJ29" s="1609"/>
      <c r="BK29" s="1609"/>
      <c r="BL29" s="1616"/>
      <c r="BM29" s="1617"/>
      <c r="BN29" s="1617"/>
      <c r="BO29" s="1620"/>
      <c r="BP29" s="1617"/>
      <c r="BQ29" s="1618"/>
      <c r="BR29" s="1623"/>
      <c r="BS29" s="1622"/>
      <c r="BU29" s="1624"/>
      <c r="BV29" s="1624"/>
      <c r="BW29" s="1624"/>
      <c r="BX29" s="1623"/>
      <c r="BY29" s="1622"/>
    </row>
    <row r="30" spans="3:107" ht="8.25" customHeight="1" thickBot="1">
      <c r="G30" s="1554" t="s">
        <v>367</v>
      </c>
      <c r="H30" s="1514"/>
      <c r="I30" s="1514"/>
      <c r="J30" s="1514"/>
      <c r="K30" s="1514"/>
      <c r="L30" s="1514"/>
      <c r="M30" s="1514"/>
      <c r="N30" s="1514"/>
      <c r="O30" s="1514"/>
      <c r="P30" s="1514"/>
      <c r="Q30" s="1514"/>
      <c r="R30" s="1514"/>
      <c r="AB30" s="1554" t="s">
        <v>368</v>
      </c>
      <c r="AC30" s="1514"/>
      <c r="AD30" s="1514"/>
      <c r="AE30" s="1514"/>
      <c r="AF30" s="1514"/>
      <c r="AG30" s="1514"/>
      <c r="AH30" s="1514"/>
      <c r="AI30" s="1514"/>
      <c r="AJ30" s="1514"/>
      <c r="AK30" s="1514"/>
      <c r="AL30" s="1514"/>
      <c r="AM30" s="1514"/>
      <c r="AN30" s="1514"/>
      <c r="AO30" s="1514"/>
      <c r="AW30" s="806"/>
      <c r="AX30" s="807"/>
      <c r="AY30" s="807"/>
      <c r="AZ30" s="807"/>
      <c r="BA30" s="807"/>
      <c r="BB30" s="807"/>
      <c r="BC30" s="807"/>
      <c r="BD30" s="807"/>
      <c r="BE30" s="807"/>
      <c r="BF30" s="807"/>
      <c r="BG30" s="807"/>
      <c r="BH30" s="807"/>
      <c r="BI30" s="807"/>
      <c r="BJ30" s="807"/>
      <c r="BK30" s="807"/>
      <c r="BN30" s="1554" t="s">
        <v>369</v>
      </c>
      <c r="BO30" s="1554"/>
      <c r="BP30" s="1554"/>
      <c r="BQ30" s="1554"/>
      <c r="BR30" s="1554"/>
      <c r="BS30" s="1554"/>
      <c r="BT30" s="1554"/>
      <c r="BU30" s="1554" t="s">
        <v>370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11"/>
      <c r="AW31" s="807"/>
      <c r="AX31" s="807"/>
      <c r="AY31" s="807"/>
      <c r="AZ31" s="807"/>
      <c r="BA31" s="807"/>
      <c r="BB31" s="807"/>
      <c r="BC31" s="807"/>
      <c r="BD31" s="807"/>
      <c r="BE31" s="807"/>
      <c r="BF31" s="807"/>
      <c r="BG31" s="807"/>
      <c r="BH31" s="807"/>
      <c r="BI31" s="807"/>
      <c r="BJ31" s="807"/>
      <c r="BK31" s="807"/>
      <c r="BL31" s="811"/>
      <c r="BM31" s="811"/>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9" t="s">
        <v>96</v>
      </c>
      <c r="H32" s="1630"/>
      <c r="I32" s="1630"/>
      <c r="J32" s="1631" t="s">
        <v>97</v>
      </c>
      <c r="K32" s="1631"/>
      <c r="L32" s="1631"/>
      <c r="M32" s="1631" t="s">
        <v>98</v>
      </c>
      <c r="N32" s="1631"/>
      <c r="O32" s="1631"/>
      <c r="P32" s="1631" t="s">
        <v>99</v>
      </c>
      <c r="Q32" s="1631"/>
      <c r="R32" s="1631"/>
      <c r="S32" s="1631" t="s">
        <v>96</v>
      </c>
      <c r="T32" s="1631"/>
      <c r="U32" s="1631"/>
      <c r="V32" s="1630" t="s">
        <v>100</v>
      </c>
      <c r="W32" s="1630"/>
      <c r="X32" s="1632"/>
      <c r="Y32" s="1519"/>
      <c r="Z32" s="1622"/>
      <c r="AA32" s="99"/>
      <c r="AB32" s="1633" t="s">
        <v>371</v>
      </c>
      <c r="AC32" s="1611"/>
      <c r="AD32" s="1611"/>
      <c r="AE32" s="1625" t="s">
        <v>372</v>
      </c>
      <c r="AF32" s="1625"/>
      <c r="AG32" s="1625"/>
      <c r="AH32" s="1625" t="s">
        <v>373</v>
      </c>
      <c r="AI32" s="1625"/>
      <c r="AJ32" s="1625"/>
      <c r="AK32" s="1625" t="s">
        <v>374</v>
      </c>
      <c r="AL32" s="1625"/>
      <c r="AM32" s="1625"/>
      <c r="AN32" s="1625" t="s">
        <v>371</v>
      </c>
      <c r="AO32" s="1625"/>
      <c r="AP32" s="1625"/>
      <c r="AQ32" s="1611" t="s">
        <v>375</v>
      </c>
      <c r="AR32" s="1611"/>
      <c r="AS32" s="1612"/>
      <c r="AT32" s="1519"/>
      <c r="AU32" s="2651"/>
      <c r="AW32" s="811"/>
      <c r="AX32" s="811"/>
      <c r="AY32" s="811"/>
      <c r="AZ32" s="811"/>
      <c r="BA32" s="811"/>
      <c r="BB32" s="811"/>
      <c r="BC32" s="811"/>
      <c r="BD32" s="811"/>
      <c r="BE32" s="811"/>
      <c r="BF32" s="811"/>
      <c r="BG32" s="811"/>
      <c r="BH32" s="811"/>
      <c r="BI32" s="811"/>
      <c r="BJ32" s="811"/>
      <c r="BK32" s="811"/>
      <c r="BL32" s="811"/>
      <c r="BM32" s="811"/>
      <c r="BO32" s="1624"/>
      <c r="BP32" s="1624"/>
      <c r="BQ32" s="1624"/>
      <c r="BR32" s="1519"/>
      <c r="BS32" s="1622"/>
      <c r="BU32" s="1624"/>
      <c r="BV32" s="1624"/>
      <c r="BW32" s="1624"/>
      <c r="BX32" s="1519"/>
      <c r="BY32" s="1622"/>
    </row>
    <row r="33" spans="4:111" ht="8.25" customHeight="1">
      <c r="D33" s="113"/>
      <c r="G33" s="1641"/>
      <c r="H33" s="1642"/>
      <c r="I33" s="1642"/>
      <c r="J33" s="1642"/>
      <c r="K33" s="1642"/>
      <c r="L33" s="1642"/>
      <c r="M33" s="1642"/>
      <c r="N33" s="1642"/>
      <c r="O33" s="1642"/>
      <c r="P33" s="1642"/>
      <c r="Q33" s="1642"/>
      <c r="R33" s="1642"/>
      <c r="S33" s="1642"/>
      <c r="T33" s="1642"/>
      <c r="U33" s="1642"/>
      <c r="V33" s="1645"/>
      <c r="W33" s="1645"/>
      <c r="X33" s="1646"/>
      <c r="Y33" s="1623"/>
      <c r="Z33" s="1622"/>
      <c r="AA33" s="99"/>
      <c r="AB33" s="1649" t="s">
        <v>102</v>
      </c>
      <c r="AC33" s="1626"/>
      <c r="AD33" s="1626"/>
      <c r="AE33" s="1626" t="s">
        <v>102</v>
      </c>
      <c r="AF33" s="1626"/>
      <c r="AG33" s="1626"/>
      <c r="AH33" s="1626" t="s">
        <v>102</v>
      </c>
      <c r="AI33" s="1626"/>
      <c r="AJ33" s="1626"/>
      <c r="AK33" s="1626" t="s">
        <v>102</v>
      </c>
      <c r="AL33" s="1626"/>
      <c r="AM33" s="1626"/>
      <c r="AN33" s="1626" t="s">
        <v>102</v>
      </c>
      <c r="AO33" s="1626"/>
      <c r="AP33" s="1626"/>
      <c r="AQ33" s="1614" t="s">
        <v>102</v>
      </c>
      <c r="AR33" s="1614"/>
      <c r="AS33" s="1615"/>
      <c r="AT33" s="1623"/>
      <c r="AU33" s="2651"/>
      <c r="AW33" s="812"/>
      <c r="AX33" s="812"/>
      <c r="AY33" s="812"/>
      <c r="AZ33" s="812"/>
      <c r="BA33" s="812"/>
      <c r="BB33" s="812"/>
      <c r="BC33" s="812"/>
      <c r="BD33" s="812"/>
      <c r="BE33" s="812"/>
      <c r="BF33" s="812"/>
      <c r="BG33" s="812"/>
      <c r="BH33" s="812"/>
      <c r="BI33" s="812"/>
      <c r="BJ33" s="812"/>
      <c r="BK33" s="812"/>
      <c r="BL33" s="811"/>
      <c r="BM33" s="811"/>
      <c r="BO33" s="1624"/>
      <c r="BP33" s="1624"/>
      <c r="BQ33" s="1624"/>
      <c r="BR33" s="1623"/>
      <c r="BS33" s="1622"/>
      <c r="BU33" s="1624"/>
      <c r="BV33" s="1624"/>
      <c r="BW33" s="1624"/>
      <c r="BX33" s="1623"/>
      <c r="BY33" s="1622"/>
    </row>
    <row r="34" spans="4:111" ht="8.25" customHeight="1">
      <c r="D34" s="113"/>
      <c r="G34" s="1643"/>
      <c r="H34" s="1644"/>
      <c r="I34" s="1644"/>
      <c r="J34" s="1644"/>
      <c r="K34" s="1644"/>
      <c r="L34" s="1644"/>
      <c r="M34" s="1644"/>
      <c r="N34" s="1644"/>
      <c r="O34" s="1644"/>
      <c r="P34" s="1644"/>
      <c r="Q34" s="1644"/>
      <c r="R34" s="1644"/>
      <c r="S34" s="1644"/>
      <c r="T34" s="1644"/>
      <c r="U34" s="1644"/>
      <c r="V34" s="1647"/>
      <c r="W34" s="1647"/>
      <c r="X34" s="1648"/>
      <c r="Y34" s="1623"/>
      <c r="Z34" s="1622"/>
      <c r="AA34" s="99"/>
      <c r="AB34" s="1650"/>
      <c r="AC34" s="1627"/>
      <c r="AD34" s="1627"/>
      <c r="AE34" s="1627"/>
      <c r="AF34" s="1627"/>
      <c r="AG34" s="1627"/>
      <c r="AH34" s="1627"/>
      <c r="AI34" s="1627"/>
      <c r="AJ34" s="1627"/>
      <c r="AK34" s="1627"/>
      <c r="AL34" s="1627"/>
      <c r="AM34" s="1627"/>
      <c r="AN34" s="1627"/>
      <c r="AO34" s="1627"/>
      <c r="AP34" s="1627"/>
      <c r="AQ34" s="1617"/>
      <c r="AR34" s="1617"/>
      <c r="AS34" s="1618"/>
      <c r="AT34" s="1623"/>
      <c r="AU34" s="2651"/>
      <c r="AW34" s="812"/>
      <c r="AX34" s="812"/>
      <c r="AY34" s="812"/>
      <c r="AZ34" s="812"/>
      <c r="BA34" s="812"/>
      <c r="BB34" s="812"/>
      <c r="BC34" s="812"/>
      <c r="BD34" s="812"/>
      <c r="BE34" s="812"/>
      <c r="BF34" s="812"/>
      <c r="BG34" s="812"/>
      <c r="BH34" s="812"/>
      <c r="BI34" s="812"/>
      <c r="BJ34" s="812"/>
      <c r="BK34" s="812"/>
      <c r="BL34" s="811"/>
      <c r="BM34" s="811"/>
      <c r="BO34" s="1624"/>
      <c r="BP34" s="1624"/>
      <c r="BQ34" s="1624"/>
      <c r="BR34" s="1623"/>
      <c r="BS34" s="1622"/>
      <c r="BU34" s="1624"/>
      <c r="BV34" s="1624"/>
      <c r="BW34" s="1624"/>
      <c r="BX34" s="1623"/>
      <c r="BY34" s="1622"/>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11"/>
      <c r="AW35" s="811"/>
      <c r="AX35" s="811"/>
      <c r="AY35" s="811"/>
      <c r="AZ35" s="811"/>
      <c r="BA35" s="811"/>
      <c r="BB35" s="811"/>
      <c r="BC35" s="811"/>
      <c r="BD35" s="811"/>
      <c r="BE35" s="811"/>
      <c r="BF35" s="811"/>
      <c r="BG35" s="811"/>
      <c r="BH35" s="811"/>
      <c r="BI35" s="811"/>
      <c r="BJ35" s="811"/>
      <c r="BK35" s="811"/>
      <c r="BL35" s="811"/>
      <c r="BM35" s="811"/>
      <c r="BO35" s="109"/>
      <c r="BP35" s="109"/>
      <c r="BQ35" s="109"/>
      <c r="CD35" s="22"/>
      <c r="CE35" s="22"/>
      <c r="CF35" s="2652" t="s">
        <v>376</v>
      </c>
      <c r="CG35" s="2652"/>
      <c r="CH35" s="2652"/>
      <c r="CI35" s="2652"/>
      <c r="CJ35" s="2652"/>
      <c r="CK35" s="2652"/>
      <c r="CL35" s="2652"/>
      <c r="CM35" s="2652"/>
      <c r="CN35" s="2652"/>
      <c r="CO35" s="2652"/>
      <c r="CP35" s="2652"/>
      <c r="CQ35" s="2652"/>
      <c r="CR35" s="2652"/>
      <c r="CS35" s="2652"/>
      <c r="CT35" s="2652"/>
      <c r="CU35" s="2652"/>
      <c r="CV35" s="2652"/>
      <c r="CW35" s="2652"/>
      <c r="CX35" s="2652"/>
      <c r="CY35" s="2652"/>
      <c r="CZ35" s="2652"/>
      <c r="DA35" s="2652"/>
      <c r="DB35" s="2652"/>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2"/>
      <c r="CG36" s="2652"/>
      <c r="CH36" s="2652"/>
      <c r="CI36" s="2652"/>
      <c r="CJ36" s="2652"/>
      <c r="CK36" s="2652"/>
      <c r="CL36" s="2652"/>
      <c r="CM36" s="2652"/>
      <c r="CN36" s="2652"/>
      <c r="CO36" s="2652"/>
      <c r="CP36" s="2652"/>
      <c r="CQ36" s="2652"/>
      <c r="CR36" s="2652"/>
      <c r="CS36" s="2652"/>
      <c r="CT36" s="2652"/>
      <c r="CU36" s="2652"/>
      <c r="CV36" s="2652"/>
      <c r="CW36" s="2652"/>
      <c r="CX36" s="2652"/>
      <c r="CY36" s="2652"/>
      <c r="CZ36" s="2652"/>
      <c r="DA36" s="2652"/>
      <c r="DB36" s="2652"/>
      <c r="DC36" s="22"/>
    </row>
    <row r="37" spans="4:111" ht="8.25" customHeight="1"/>
    <row r="38" spans="4:111" ht="8.25" customHeight="1">
      <c r="D38" s="2626" t="s">
        <v>509</v>
      </c>
      <c r="E38" s="2627"/>
      <c r="F38" s="2628"/>
      <c r="G38" s="121"/>
      <c r="H38" s="1635" t="s">
        <v>377</v>
      </c>
      <c r="I38" s="1635"/>
      <c r="J38" s="1635"/>
      <c r="K38" s="121"/>
      <c r="L38" s="121"/>
      <c r="M38" s="121"/>
      <c r="N38" s="121"/>
      <c r="O38" s="121"/>
      <c r="P38" s="121"/>
      <c r="Q38" s="122"/>
      <c r="R38" s="123"/>
      <c r="S38" s="124"/>
      <c r="T38" s="124"/>
      <c r="U38" s="124"/>
      <c r="V38" s="124"/>
      <c r="W38" s="124"/>
      <c r="X38" s="124"/>
      <c r="Y38" s="124"/>
      <c r="Z38" s="124"/>
      <c r="AA38" s="124"/>
      <c r="AB38" s="124"/>
      <c r="AC38" s="124"/>
      <c r="AD38" s="124"/>
      <c r="AE38" s="124"/>
      <c r="AF38" s="1636" t="s">
        <v>378</v>
      </c>
      <c r="AG38" s="1636"/>
      <c r="AH38" s="1636"/>
      <c r="AI38" s="1636"/>
      <c r="AJ38" s="1636"/>
      <c r="AK38" s="1636"/>
      <c r="AL38" s="1636"/>
      <c r="AM38" s="1636"/>
      <c r="AN38" s="1636"/>
      <c r="AO38" s="124"/>
      <c r="AP38" s="124"/>
      <c r="AQ38" s="124"/>
      <c r="AR38" s="1639" t="s">
        <v>917</v>
      </c>
      <c r="AS38" s="1639"/>
      <c r="AT38" s="1639"/>
      <c r="AU38" s="1639"/>
      <c r="AV38" s="1640">
        <f>概算年度-1</f>
        <v>4</v>
      </c>
      <c r="AW38" s="1639"/>
      <c r="AX38" s="1639"/>
      <c r="AY38" s="1639" t="s">
        <v>39</v>
      </c>
      <c r="AZ38" s="1639"/>
      <c r="BA38" s="1639">
        <v>4</v>
      </c>
      <c r="BB38" s="1639"/>
      <c r="BC38" s="1639"/>
      <c r="BD38" s="1639" t="s">
        <v>40</v>
      </c>
      <c r="BE38" s="1639"/>
      <c r="BF38" s="1639">
        <v>1</v>
      </c>
      <c r="BG38" s="1639"/>
      <c r="BH38" s="1639"/>
      <c r="BI38" s="1639" t="s">
        <v>366</v>
      </c>
      <c r="BJ38" s="1639"/>
      <c r="BK38" s="124"/>
      <c r="BL38" s="1639" t="s">
        <v>379</v>
      </c>
      <c r="BM38" s="1639"/>
      <c r="BN38" s="1639"/>
      <c r="BO38" s="1639"/>
      <c r="BP38" s="124"/>
      <c r="BQ38" s="1639" t="s">
        <v>917</v>
      </c>
      <c r="BR38" s="1639"/>
      <c r="BS38" s="1639"/>
      <c r="BT38" s="1639"/>
      <c r="BU38" s="1640">
        <f>AV38+1</f>
        <v>5</v>
      </c>
      <c r="BV38" s="1639"/>
      <c r="BW38" s="1639"/>
      <c r="BX38" s="1639" t="s">
        <v>39</v>
      </c>
      <c r="BY38" s="1639"/>
      <c r="BZ38" s="1639">
        <v>3</v>
      </c>
      <c r="CA38" s="1639"/>
      <c r="CB38" s="1639"/>
      <c r="CC38" s="1639" t="s">
        <v>40</v>
      </c>
      <c r="CD38" s="1639"/>
      <c r="CE38" s="1639">
        <v>31</v>
      </c>
      <c r="CF38" s="1639"/>
      <c r="CG38" s="1639"/>
      <c r="CH38" s="1639" t="s">
        <v>366</v>
      </c>
      <c r="CI38" s="1639"/>
      <c r="CJ38" s="124"/>
      <c r="CK38" s="1639" t="s">
        <v>380</v>
      </c>
      <c r="CL38" s="1639"/>
      <c r="CM38" s="1639"/>
      <c r="CN38" s="1639"/>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7"/>
      <c r="AG39" s="1637"/>
      <c r="AH39" s="1637"/>
      <c r="AI39" s="1637"/>
      <c r="AJ39" s="1637"/>
      <c r="AK39" s="1637"/>
      <c r="AL39" s="1637"/>
      <c r="AM39" s="1637"/>
      <c r="AN39" s="1637"/>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8"/>
      <c r="AG40" s="1638"/>
      <c r="AH40" s="1638"/>
      <c r="AI40" s="1638"/>
      <c r="AJ40" s="1638"/>
      <c r="AK40" s="1638"/>
      <c r="AL40" s="1638"/>
      <c r="AM40" s="1638"/>
      <c r="AN40" s="1638"/>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1" t="s">
        <v>381</v>
      </c>
      <c r="I41" s="1651"/>
      <c r="J41" s="1651"/>
      <c r="K41" s="1651"/>
      <c r="L41" s="1651"/>
      <c r="M41" s="1651"/>
      <c r="N41" s="1651"/>
      <c r="O41" s="1651"/>
      <c r="P41" s="1651"/>
      <c r="Q41" s="133"/>
      <c r="R41" s="126"/>
      <c r="V41" s="1637" t="s">
        <v>382</v>
      </c>
      <c r="W41" s="1637"/>
      <c r="X41" s="1637"/>
      <c r="Y41" s="1637"/>
      <c r="Z41" s="1637"/>
      <c r="AA41" s="1637"/>
      <c r="AB41" s="1637"/>
      <c r="AC41" s="1637"/>
      <c r="AD41" s="1637"/>
      <c r="AE41" s="1637"/>
      <c r="AF41" s="1637"/>
      <c r="AG41" s="1637"/>
      <c r="AH41" s="1637"/>
      <c r="AI41" s="1637"/>
      <c r="AJ41" s="1637"/>
      <c r="AK41" s="1637"/>
      <c r="AL41" s="1637"/>
      <c r="AM41" s="1637"/>
      <c r="AN41" s="1637"/>
      <c r="AO41" s="1637"/>
      <c r="AP41" s="1637"/>
      <c r="AQ41" s="1637"/>
      <c r="AR41" s="1637"/>
      <c r="AS41" s="1637"/>
      <c r="AT41" s="1637"/>
      <c r="AU41" s="1637"/>
      <c r="AV41" s="1637"/>
      <c r="BA41" s="99"/>
      <c r="BB41" s="1653" t="s">
        <v>383</v>
      </c>
      <c r="BC41" s="1654"/>
      <c r="BD41" s="1654"/>
      <c r="BE41" s="1654"/>
      <c r="BF41" s="1654"/>
      <c r="BG41" s="1654"/>
      <c r="BH41" s="1654"/>
      <c r="BI41" s="1654"/>
      <c r="BJ41" s="1654"/>
      <c r="BK41" s="1654"/>
      <c r="BL41" s="1654"/>
      <c r="BM41" s="1655"/>
      <c r="BQ41" s="1636" t="s">
        <v>384</v>
      </c>
      <c r="BR41" s="1636"/>
      <c r="BS41" s="1636"/>
      <c r="BT41" s="1636"/>
      <c r="BU41" s="1636"/>
      <c r="BV41" s="1636"/>
      <c r="BW41" s="1636"/>
      <c r="BX41" s="1636"/>
      <c r="BY41" s="1636"/>
      <c r="BZ41" s="1636"/>
      <c r="CA41" s="1636"/>
      <c r="CB41" s="1636"/>
      <c r="CC41" s="1636"/>
      <c r="CD41" s="1636"/>
      <c r="CE41" s="1636"/>
      <c r="CF41" s="1636"/>
      <c r="CG41" s="1636"/>
      <c r="CH41" s="1636"/>
      <c r="CI41" s="1636"/>
      <c r="CJ41" s="1636"/>
      <c r="CK41" s="1636"/>
      <c r="CL41" s="1636"/>
      <c r="CM41" s="1636"/>
      <c r="CN41" s="1636"/>
      <c r="CO41" s="1636"/>
      <c r="CP41" s="1636"/>
      <c r="CQ41" s="1636"/>
      <c r="CR41" s="1636"/>
      <c r="CS41" s="1636"/>
      <c r="CT41" s="1636"/>
      <c r="CU41" s="1636"/>
      <c r="CV41" s="1636"/>
      <c r="CW41" s="1636"/>
      <c r="CX41" s="125"/>
      <c r="CY41" s="125"/>
      <c r="CZ41" s="125"/>
      <c r="DA41" s="125"/>
      <c r="DB41" s="125"/>
      <c r="DC41" s="90"/>
      <c r="DD41" s="1662" t="s">
        <v>385</v>
      </c>
      <c r="DE41" s="1663"/>
      <c r="DF41" s="1663" t="s">
        <v>386</v>
      </c>
      <c r="DG41" s="1663"/>
    </row>
    <row r="42" spans="4:111" ht="8.25" customHeight="1">
      <c r="D42" s="1476"/>
      <c r="E42" s="1477"/>
      <c r="F42" s="1478"/>
      <c r="G42" s="132"/>
      <c r="H42" s="1651"/>
      <c r="I42" s="1651"/>
      <c r="J42" s="1651"/>
      <c r="K42" s="1651"/>
      <c r="L42" s="1651"/>
      <c r="M42" s="1651"/>
      <c r="N42" s="1651"/>
      <c r="O42" s="1651"/>
      <c r="P42" s="1651"/>
      <c r="Q42" s="133"/>
      <c r="R42" s="126"/>
      <c r="V42" s="1637"/>
      <c r="W42" s="1637"/>
      <c r="X42" s="1637"/>
      <c r="Y42" s="1637"/>
      <c r="Z42" s="1637"/>
      <c r="AA42" s="1637"/>
      <c r="AB42" s="1637"/>
      <c r="AC42" s="1637"/>
      <c r="AD42" s="1637"/>
      <c r="AE42" s="1637"/>
      <c r="AF42" s="1637"/>
      <c r="AG42" s="1637"/>
      <c r="AH42" s="1637"/>
      <c r="AI42" s="1637"/>
      <c r="AJ42" s="1637"/>
      <c r="AK42" s="1637"/>
      <c r="AL42" s="1637"/>
      <c r="AM42" s="1637"/>
      <c r="AN42" s="1637"/>
      <c r="AO42" s="1637"/>
      <c r="AP42" s="1637"/>
      <c r="AQ42" s="1637"/>
      <c r="AR42" s="1637"/>
      <c r="AS42" s="1637"/>
      <c r="AT42" s="1637"/>
      <c r="AU42" s="1637"/>
      <c r="AV42" s="1637"/>
      <c r="BA42" s="99"/>
      <c r="BB42" s="1656"/>
      <c r="BC42" s="1657"/>
      <c r="BD42" s="1657"/>
      <c r="BE42" s="1657"/>
      <c r="BF42" s="1657"/>
      <c r="BG42" s="1657"/>
      <c r="BH42" s="1657"/>
      <c r="BI42" s="1657"/>
      <c r="BJ42" s="1657"/>
      <c r="BK42" s="1657"/>
      <c r="BL42" s="1657"/>
      <c r="BM42" s="1658"/>
      <c r="BQ42" s="1637"/>
      <c r="BR42" s="1637"/>
      <c r="BS42" s="1637"/>
      <c r="BT42" s="1637"/>
      <c r="BU42" s="1637"/>
      <c r="BV42" s="1637"/>
      <c r="BW42" s="1637"/>
      <c r="BX42" s="1637"/>
      <c r="BY42" s="1637"/>
      <c r="BZ42" s="1637"/>
      <c r="CA42" s="1637"/>
      <c r="CB42" s="1637"/>
      <c r="CC42" s="1637"/>
      <c r="CD42" s="1637"/>
      <c r="CE42" s="1637"/>
      <c r="CF42" s="1637"/>
      <c r="CG42" s="1637"/>
      <c r="CH42" s="1637"/>
      <c r="CI42" s="1637"/>
      <c r="CJ42" s="1637"/>
      <c r="CK42" s="1637"/>
      <c r="CL42" s="1637"/>
      <c r="CM42" s="1637"/>
      <c r="CN42" s="1637"/>
      <c r="CO42" s="1637"/>
      <c r="CP42" s="1637"/>
      <c r="CQ42" s="1637"/>
      <c r="CR42" s="1637"/>
      <c r="CS42" s="1637"/>
      <c r="CT42" s="1637"/>
      <c r="CU42" s="1637"/>
      <c r="CV42" s="1637"/>
      <c r="CW42" s="1637"/>
      <c r="DC42" s="99"/>
      <c r="DD42" s="1693" t="s">
        <v>387</v>
      </c>
      <c r="DE42" s="1694"/>
      <c r="DF42" s="1694" t="s">
        <v>388</v>
      </c>
      <c r="DG42" s="1694"/>
    </row>
    <row r="43" spans="4:111" ht="8.25" customHeight="1">
      <c r="D43" s="1476"/>
      <c r="E43" s="1477"/>
      <c r="F43" s="1478"/>
      <c r="G43" s="134"/>
      <c r="H43" s="1652"/>
      <c r="I43" s="1652"/>
      <c r="J43" s="1652"/>
      <c r="K43" s="1652"/>
      <c r="L43" s="1652"/>
      <c r="M43" s="1652"/>
      <c r="N43" s="1652"/>
      <c r="O43" s="1652"/>
      <c r="P43" s="1652"/>
      <c r="Q43" s="135"/>
      <c r="R43" s="136"/>
      <c r="S43" s="137"/>
      <c r="T43" s="137"/>
      <c r="U43" s="137"/>
      <c r="V43" s="1638"/>
      <c r="W43" s="1638"/>
      <c r="X43" s="1638"/>
      <c r="Y43" s="1638"/>
      <c r="Z43" s="1638"/>
      <c r="AA43" s="1638"/>
      <c r="AB43" s="1638"/>
      <c r="AC43" s="1638"/>
      <c r="AD43" s="1638"/>
      <c r="AE43" s="1638"/>
      <c r="AF43" s="1638"/>
      <c r="AG43" s="1638"/>
      <c r="AH43" s="1638"/>
      <c r="AI43" s="1638"/>
      <c r="AJ43" s="1638"/>
      <c r="AK43" s="1638"/>
      <c r="AL43" s="1638"/>
      <c r="AM43" s="1638"/>
      <c r="AN43" s="1638"/>
      <c r="AO43" s="1638"/>
      <c r="AP43" s="1638"/>
      <c r="AQ43" s="1638"/>
      <c r="AR43" s="1638"/>
      <c r="AS43" s="1638"/>
      <c r="AT43" s="1638"/>
      <c r="AU43" s="1638"/>
      <c r="AV43" s="1638"/>
      <c r="AW43" s="137"/>
      <c r="AX43" s="137"/>
      <c r="AY43" s="137"/>
      <c r="AZ43" s="137"/>
      <c r="BA43" s="93"/>
      <c r="BB43" s="1659"/>
      <c r="BC43" s="1660"/>
      <c r="BD43" s="1660"/>
      <c r="BE43" s="1660"/>
      <c r="BF43" s="1660"/>
      <c r="BG43" s="1660"/>
      <c r="BH43" s="1660"/>
      <c r="BI43" s="1660"/>
      <c r="BJ43" s="1660"/>
      <c r="BK43" s="1660"/>
      <c r="BL43" s="1660"/>
      <c r="BM43" s="1661"/>
      <c r="BN43" s="137"/>
      <c r="BO43" s="137"/>
      <c r="BP43" s="137"/>
      <c r="BQ43" s="1638"/>
      <c r="BR43" s="1638"/>
      <c r="BS43" s="1638"/>
      <c r="BT43" s="1638"/>
      <c r="BU43" s="1638"/>
      <c r="BV43" s="1638"/>
      <c r="BW43" s="1638"/>
      <c r="BX43" s="1638"/>
      <c r="BY43" s="1638"/>
      <c r="BZ43" s="1638"/>
      <c r="CA43" s="1638"/>
      <c r="CB43" s="1638"/>
      <c r="CC43" s="1638"/>
      <c r="CD43" s="1638"/>
      <c r="CE43" s="1638"/>
      <c r="CF43" s="1638"/>
      <c r="CG43" s="1638"/>
      <c r="CH43" s="1638"/>
      <c r="CI43" s="1638"/>
      <c r="CJ43" s="1638"/>
      <c r="CK43" s="1638"/>
      <c r="CL43" s="1638"/>
      <c r="CM43" s="1638"/>
      <c r="CN43" s="1638"/>
      <c r="CO43" s="1638"/>
      <c r="CP43" s="1638"/>
      <c r="CQ43" s="1638"/>
      <c r="CR43" s="1638"/>
      <c r="CS43" s="1638"/>
      <c r="CT43" s="1638"/>
      <c r="CU43" s="1638"/>
      <c r="CV43" s="1638"/>
      <c r="CW43" s="1638"/>
      <c r="CX43" s="137"/>
      <c r="CY43" s="137"/>
      <c r="CZ43" s="137"/>
      <c r="DA43" s="137"/>
      <c r="DB43" s="137"/>
      <c r="DC43" s="93"/>
      <c r="DD43" s="1693"/>
      <c r="DE43" s="1694"/>
      <c r="DF43" s="1694"/>
      <c r="DG43" s="1694"/>
    </row>
    <row r="44" spans="4:111" ht="8.25" customHeight="1">
      <c r="D44" s="1476"/>
      <c r="E44" s="1477"/>
      <c r="F44" s="1478"/>
      <c r="G44" s="1695" t="s">
        <v>389</v>
      </c>
      <c r="H44" s="1635"/>
      <c r="I44" s="1635"/>
      <c r="J44" s="1635"/>
      <c r="K44" s="1635"/>
      <c r="L44" s="1635"/>
      <c r="M44" s="1635"/>
      <c r="N44" s="1635"/>
      <c r="O44" s="1635"/>
      <c r="P44" s="1635"/>
      <c r="Q44" s="1696"/>
      <c r="R44" s="1685" t="s">
        <v>390</v>
      </c>
      <c r="S44" s="1686"/>
      <c r="T44" s="1686"/>
      <c r="U44" s="1686"/>
      <c r="V44" s="138"/>
      <c r="W44" s="138" t="s">
        <v>373</v>
      </c>
      <c r="X44" s="138"/>
      <c r="Y44" s="138"/>
      <c r="Z44" s="138" t="s">
        <v>374</v>
      </c>
      <c r="AA44" s="138"/>
      <c r="AB44" s="138"/>
      <c r="AC44" s="138" t="s">
        <v>371</v>
      </c>
      <c r="AD44" s="138"/>
      <c r="AE44" s="138"/>
      <c r="AF44" s="138" t="s">
        <v>391</v>
      </c>
      <c r="AG44" s="138"/>
      <c r="AH44" s="138"/>
      <c r="AI44" s="138" t="s">
        <v>373</v>
      </c>
      <c r="AJ44" s="138"/>
      <c r="AK44" s="138"/>
      <c r="AL44" s="138" t="s">
        <v>374</v>
      </c>
      <c r="AM44" s="138"/>
      <c r="AN44" s="138"/>
      <c r="AO44" s="138" t="s">
        <v>371</v>
      </c>
      <c r="AP44" s="138"/>
      <c r="AQ44" s="138"/>
      <c r="AR44" s="138" t="s">
        <v>372</v>
      </c>
      <c r="AS44" s="138"/>
      <c r="AT44" s="138"/>
      <c r="AU44" s="138" t="s">
        <v>373</v>
      </c>
      <c r="AV44" s="138"/>
      <c r="BA44" s="99"/>
      <c r="BB44" s="1561" t="s">
        <v>390</v>
      </c>
      <c r="BC44" s="1562"/>
      <c r="BH44" s="1562" t="s">
        <v>392</v>
      </c>
      <c r="BI44" s="1562"/>
      <c r="BJ44" s="1562"/>
      <c r="BK44" s="1562"/>
      <c r="BL44" s="1562"/>
      <c r="BM44" s="1563"/>
      <c r="BN44" s="1702" t="s">
        <v>390</v>
      </c>
      <c r="BO44" s="1686"/>
      <c r="BP44" s="1686"/>
      <c r="BQ44" s="1686"/>
      <c r="BR44" s="139"/>
      <c r="BS44" s="139" t="s">
        <v>374</v>
      </c>
      <c r="BT44" s="139"/>
      <c r="BU44" s="139"/>
      <c r="BV44" s="139" t="s">
        <v>371</v>
      </c>
      <c r="BW44" s="139"/>
      <c r="BX44" s="139"/>
      <c r="BY44" s="139" t="s">
        <v>391</v>
      </c>
      <c r="BZ44" s="139"/>
      <c r="CA44" s="139"/>
      <c r="CB44" s="139" t="s">
        <v>373</v>
      </c>
      <c r="CC44" s="139"/>
      <c r="CD44" s="139"/>
      <c r="CE44" s="139" t="s">
        <v>374</v>
      </c>
      <c r="CF44" s="139"/>
      <c r="CG44" s="139"/>
      <c r="CH44" s="139" t="s">
        <v>371</v>
      </c>
      <c r="CI44" s="139"/>
      <c r="CJ44" s="139"/>
      <c r="CK44" s="139" t="s">
        <v>372</v>
      </c>
      <c r="CL44" s="139"/>
      <c r="CM44" s="139"/>
      <c r="CN44" s="139" t="s">
        <v>373</v>
      </c>
      <c r="CO44" s="139"/>
      <c r="CP44" s="139"/>
      <c r="CQ44" s="139" t="s">
        <v>374</v>
      </c>
      <c r="CR44" s="139"/>
      <c r="CS44" s="139"/>
      <c r="CT44" s="139" t="s">
        <v>371</v>
      </c>
      <c r="CU44" s="139"/>
      <c r="CV44" s="139"/>
      <c r="CW44" s="139" t="s">
        <v>393</v>
      </c>
      <c r="CX44" s="139"/>
      <c r="DC44" s="99"/>
      <c r="DD44" s="1693"/>
      <c r="DE44" s="1694"/>
      <c r="DF44" s="1694"/>
      <c r="DG44" s="1694"/>
    </row>
    <row r="45" spans="4:111" ht="8.25" customHeight="1">
      <c r="D45" s="1476"/>
      <c r="E45" s="1477"/>
      <c r="F45" s="1478"/>
      <c r="G45" s="1697"/>
      <c r="H45" s="1453"/>
      <c r="I45" s="1453"/>
      <c r="J45" s="1453"/>
      <c r="K45" s="1453"/>
      <c r="L45" s="1453"/>
      <c r="M45" s="1453"/>
      <c r="N45" s="1453"/>
      <c r="O45" s="1453"/>
      <c r="P45" s="1453"/>
      <c r="Q45" s="1698"/>
      <c r="R45" s="1687"/>
      <c r="S45" s="1688"/>
      <c r="T45" s="1688"/>
      <c r="U45" s="1688"/>
      <c r="V45" s="1680" t="s">
        <v>102</v>
      </c>
      <c r="W45" s="1681"/>
      <c r="X45" s="1681"/>
      <c r="Y45" s="1664" t="s">
        <v>102</v>
      </c>
      <c r="Z45" s="1664"/>
      <c r="AA45" s="1664"/>
      <c r="AB45" s="1664" t="s">
        <v>102</v>
      </c>
      <c r="AC45" s="1664"/>
      <c r="AD45" s="1664"/>
      <c r="AE45" s="1664" t="s">
        <v>102</v>
      </c>
      <c r="AF45" s="1664"/>
      <c r="AG45" s="1664"/>
      <c r="AH45" s="1664" t="s">
        <v>102</v>
      </c>
      <c r="AI45" s="1664"/>
      <c r="AJ45" s="1664"/>
      <c r="AK45" s="1664" t="s">
        <v>102</v>
      </c>
      <c r="AL45" s="1664"/>
      <c r="AM45" s="1664"/>
      <c r="AN45" s="1664" t="s">
        <v>102</v>
      </c>
      <c r="AO45" s="1664"/>
      <c r="AP45" s="1664"/>
      <c r="AQ45" s="1664" t="s">
        <v>102</v>
      </c>
      <c r="AR45" s="1664"/>
      <c r="AS45" s="1664"/>
      <c r="AT45" s="1673" t="s">
        <v>102</v>
      </c>
      <c r="AU45" s="1674"/>
      <c r="AV45" s="1675"/>
      <c r="AW45" s="1519"/>
      <c r="AX45" s="1622"/>
      <c r="BA45" s="99"/>
      <c r="BB45" s="1623"/>
      <c r="BC45" s="1622"/>
      <c r="BH45" s="1622"/>
      <c r="BI45" s="1622"/>
      <c r="BJ45" s="1622"/>
      <c r="BK45" s="1622"/>
      <c r="BL45" s="1622"/>
      <c r="BM45" s="1691"/>
      <c r="BN45" s="1703"/>
      <c r="BO45" s="1688"/>
      <c r="BP45" s="1688"/>
      <c r="BQ45" s="1688"/>
      <c r="BR45" s="1680"/>
      <c r="BS45" s="1681"/>
      <c r="BT45" s="1681"/>
      <c r="BU45" s="1664"/>
      <c r="BV45" s="1664"/>
      <c r="BW45" s="1664"/>
      <c r="BX45" s="1692"/>
      <c r="BY45" s="1664"/>
      <c r="BZ45" s="1664"/>
      <c r="CA45" s="1664"/>
      <c r="CB45" s="1664"/>
      <c r="CC45" s="1664"/>
      <c r="CD45" s="1664">
        <v>1</v>
      </c>
      <c r="CE45" s="1664"/>
      <c r="CF45" s="1664"/>
      <c r="CG45" s="1664">
        <v>5</v>
      </c>
      <c r="CH45" s="1664"/>
      <c r="CI45" s="1664"/>
      <c r="CJ45" s="1664">
        <v>7</v>
      </c>
      <c r="CK45" s="1664"/>
      <c r="CL45" s="1664"/>
      <c r="CM45" s="1664">
        <v>5</v>
      </c>
      <c r="CN45" s="1664"/>
      <c r="CO45" s="1664"/>
      <c r="CP45" s="1664">
        <v>0</v>
      </c>
      <c r="CQ45" s="1664"/>
      <c r="CR45" s="1664"/>
      <c r="CS45" s="1664">
        <v>0</v>
      </c>
      <c r="CT45" s="1664"/>
      <c r="CU45" s="1664"/>
      <c r="CV45" s="1664">
        <v>0</v>
      </c>
      <c r="CW45" s="1664"/>
      <c r="CX45" s="1672"/>
      <c r="CY45" s="1519"/>
      <c r="CZ45" s="1622"/>
      <c r="DC45" s="99"/>
      <c r="DD45" s="1693"/>
      <c r="DE45" s="1694"/>
      <c r="DF45" s="1694"/>
      <c r="DG45" s="1694"/>
    </row>
    <row r="46" spans="4:111" ht="8.25" customHeight="1">
      <c r="D46" s="1476"/>
      <c r="E46" s="1477"/>
      <c r="F46" s="1478"/>
      <c r="G46" s="1697"/>
      <c r="H46" s="1453"/>
      <c r="I46" s="1453"/>
      <c r="J46" s="1453"/>
      <c r="K46" s="1453"/>
      <c r="L46" s="1453"/>
      <c r="M46" s="1453"/>
      <c r="N46" s="1453"/>
      <c r="O46" s="1453"/>
      <c r="P46" s="1453"/>
      <c r="Q46" s="1698"/>
      <c r="R46" s="1687"/>
      <c r="S46" s="1688"/>
      <c r="T46" s="1688"/>
      <c r="U46" s="1688"/>
      <c r="V46" s="1680"/>
      <c r="W46" s="1681"/>
      <c r="X46" s="1681"/>
      <c r="Y46" s="1664"/>
      <c r="Z46" s="1664"/>
      <c r="AA46" s="1664"/>
      <c r="AB46" s="1664"/>
      <c r="AC46" s="1664"/>
      <c r="AD46" s="1664"/>
      <c r="AE46" s="1664"/>
      <c r="AF46" s="1664"/>
      <c r="AG46" s="1664"/>
      <c r="AH46" s="1664"/>
      <c r="AI46" s="1664"/>
      <c r="AJ46" s="1664"/>
      <c r="AK46" s="1664"/>
      <c r="AL46" s="1664"/>
      <c r="AM46" s="1664"/>
      <c r="AN46" s="1664"/>
      <c r="AO46" s="1664"/>
      <c r="AP46" s="1664"/>
      <c r="AQ46" s="1664"/>
      <c r="AR46" s="1664"/>
      <c r="AS46" s="1664"/>
      <c r="AT46" s="1676"/>
      <c r="AU46" s="1591"/>
      <c r="AV46" s="1592"/>
      <c r="AW46" s="1623"/>
      <c r="AX46" s="1622"/>
      <c r="BA46" s="99"/>
      <c r="BB46" s="1665"/>
      <c r="BC46" s="1666"/>
      <c r="BD46" s="1666"/>
      <c r="BE46" s="1666"/>
      <c r="BF46" s="1666"/>
      <c r="BG46" s="1666"/>
      <c r="BH46" s="1666"/>
      <c r="BI46" s="1666"/>
      <c r="BJ46" s="1666"/>
      <c r="BK46" s="1666"/>
      <c r="BL46" s="1666"/>
      <c r="BM46" s="1667"/>
      <c r="BN46" s="1703"/>
      <c r="BO46" s="1688"/>
      <c r="BP46" s="1688"/>
      <c r="BQ46" s="1688"/>
      <c r="BR46" s="1680"/>
      <c r="BS46" s="1681"/>
      <c r="BT46" s="1681"/>
      <c r="BU46" s="1664"/>
      <c r="BV46" s="1664"/>
      <c r="BW46" s="1664"/>
      <c r="BX46" s="1692"/>
      <c r="BY46" s="1664"/>
      <c r="BZ46" s="1664"/>
      <c r="CA46" s="1664"/>
      <c r="CB46" s="1664"/>
      <c r="CC46" s="1664"/>
      <c r="CD46" s="1664"/>
      <c r="CE46" s="1664"/>
      <c r="CF46" s="1664"/>
      <c r="CG46" s="1664"/>
      <c r="CH46" s="1664"/>
      <c r="CI46" s="1664"/>
      <c r="CJ46" s="1664"/>
      <c r="CK46" s="1664"/>
      <c r="CL46" s="1664"/>
      <c r="CM46" s="1664"/>
      <c r="CN46" s="1664"/>
      <c r="CO46" s="1664"/>
      <c r="CP46" s="1664"/>
      <c r="CQ46" s="1664"/>
      <c r="CR46" s="1664"/>
      <c r="CS46" s="1664"/>
      <c r="CT46" s="1664"/>
      <c r="CU46" s="1664"/>
      <c r="CV46" s="1664"/>
      <c r="CW46" s="1664"/>
      <c r="CX46" s="1672"/>
      <c r="CY46" s="1623"/>
      <c r="CZ46" s="1622"/>
      <c r="DC46" s="99"/>
      <c r="DD46" s="1693"/>
      <c r="DE46" s="1694"/>
      <c r="DF46" s="1694"/>
      <c r="DG46" s="1694"/>
    </row>
    <row r="47" spans="4:111" ht="8.25" customHeight="1">
      <c r="D47" s="1476"/>
      <c r="E47" s="1477"/>
      <c r="F47" s="1478"/>
      <c r="G47" s="1697"/>
      <c r="H47" s="1453"/>
      <c r="I47" s="1453"/>
      <c r="J47" s="1453"/>
      <c r="K47" s="1453"/>
      <c r="L47" s="1453"/>
      <c r="M47" s="1453"/>
      <c r="N47" s="1453"/>
      <c r="O47" s="1453"/>
      <c r="P47" s="1453"/>
      <c r="Q47" s="1698"/>
      <c r="R47" s="1687"/>
      <c r="S47" s="1688"/>
      <c r="T47" s="1688"/>
      <c r="U47" s="1688"/>
      <c r="V47" s="1680"/>
      <c r="W47" s="1681"/>
      <c r="X47" s="1681"/>
      <c r="Y47" s="1664"/>
      <c r="Z47" s="1664"/>
      <c r="AA47" s="1664"/>
      <c r="AB47" s="1664"/>
      <c r="AC47" s="1664"/>
      <c r="AD47" s="1664"/>
      <c r="AE47" s="1664"/>
      <c r="AF47" s="1664"/>
      <c r="AG47" s="1664"/>
      <c r="AH47" s="1664"/>
      <c r="AI47" s="1664"/>
      <c r="AJ47" s="1664"/>
      <c r="AK47" s="1664"/>
      <c r="AL47" s="1664"/>
      <c r="AM47" s="1664"/>
      <c r="AN47" s="1664"/>
      <c r="AO47" s="1664"/>
      <c r="AP47" s="1664"/>
      <c r="AQ47" s="1664"/>
      <c r="AR47" s="1664"/>
      <c r="AS47" s="1664"/>
      <c r="AT47" s="1677"/>
      <c r="AU47" s="1678"/>
      <c r="AV47" s="1679"/>
      <c r="AW47" s="1623"/>
      <c r="AX47" s="1622"/>
      <c r="AY47" s="1554" t="s">
        <v>394</v>
      </c>
      <c r="AZ47" s="1554"/>
      <c r="BA47" s="1671"/>
      <c r="BB47" s="1665"/>
      <c r="BC47" s="1666"/>
      <c r="BD47" s="1666"/>
      <c r="BE47" s="1666"/>
      <c r="BF47" s="1666"/>
      <c r="BG47" s="1666"/>
      <c r="BH47" s="1666"/>
      <c r="BI47" s="1666"/>
      <c r="BJ47" s="1666"/>
      <c r="BK47" s="1666"/>
      <c r="BL47" s="1666"/>
      <c r="BM47" s="1667"/>
      <c r="BN47" s="1703"/>
      <c r="BO47" s="1688"/>
      <c r="BP47" s="1688"/>
      <c r="BQ47" s="1688"/>
      <c r="BR47" s="1680"/>
      <c r="BS47" s="1681"/>
      <c r="BT47" s="1681"/>
      <c r="BU47" s="1664"/>
      <c r="BV47" s="1664"/>
      <c r="BW47" s="1664"/>
      <c r="BX47" s="1692"/>
      <c r="BY47" s="1664"/>
      <c r="BZ47" s="1664"/>
      <c r="CA47" s="1664"/>
      <c r="CB47" s="1664"/>
      <c r="CC47" s="1664"/>
      <c r="CD47" s="1664"/>
      <c r="CE47" s="1664"/>
      <c r="CF47" s="1664"/>
      <c r="CG47" s="1664"/>
      <c r="CH47" s="1664"/>
      <c r="CI47" s="1664"/>
      <c r="CJ47" s="1664"/>
      <c r="CK47" s="1664"/>
      <c r="CL47" s="1664"/>
      <c r="CM47" s="1664"/>
      <c r="CN47" s="1664"/>
      <c r="CO47" s="1664"/>
      <c r="CP47" s="1664"/>
      <c r="CQ47" s="1664"/>
      <c r="CR47" s="1664"/>
      <c r="CS47" s="1664"/>
      <c r="CT47" s="1664"/>
      <c r="CU47" s="1664"/>
      <c r="CV47" s="1664"/>
      <c r="CW47" s="1664"/>
      <c r="CX47" s="1672"/>
      <c r="CY47" s="1623"/>
      <c r="CZ47" s="1622"/>
      <c r="DA47" s="1622" t="s">
        <v>393</v>
      </c>
      <c r="DB47" s="1622"/>
      <c r="DC47" s="99"/>
      <c r="DD47" s="1693"/>
      <c r="DE47" s="1694"/>
      <c r="DF47" s="1694"/>
      <c r="DG47" s="1694"/>
    </row>
    <row r="48" spans="4:111" ht="8.25" customHeight="1">
      <c r="D48" s="1476"/>
      <c r="E48" s="1477"/>
      <c r="F48" s="1478"/>
      <c r="G48" s="1699"/>
      <c r="H48" s="1700"/>
      <c r="I48" s="1700"/>
      <c r="J48" s="1700"/>
      <c r="K48" s="1700"/>
      <c r="L48" s="1700"/>
      <c r="M48" s="1700"/>
      <c r="N48" s="1700"/>
      <c r="O48" s="1700"/>
      <c r="P48" s="1700"/>
      <c r="Q48" s="1701"/>
      <c r="R48" s="1689"/>
      <c r="S48" s="1690"/>
      <c r="T48" s="1690"/>
      <c r="U48" s="1690"/>
      <c r="AD48" s="1705" t="s">
        <v>395</v>
      </c>
      <c r="AE48" s="1705"/>
      <c r="AM48" s="1705" t="s">
        <v>395</v>
      </c>
      <c r="AN48" s="1705"/>
      <c r="AY48" s="1554"/>
      <c r="AZ48" s="1554"/>
      <c r="BA48" s="1671"/>
      <c r="BB48" s="1668"/>
      <c r="BC48" s="1669"/>
      <c r="BD48" s="1669"/>
      <c r="BE48" s="1669"/>
      <c r="BF48" s="1669"/>
      <c r="BG48" s="1669"/>
      <c r="BH48" s="1669"/>
      <c r="BI48" s="1669"/>
      <c r="BJ48" s="1669"/>
      <c r="BK48" s="1669"/>
      <c r="BL48" s="1669"/>
      <c r="BM48" s="1670"/>
      <c r="BN48" s="1704"/>
      <c r="BO48" s="1690"/>
      <c r="BP48" s="1690"/>
      <c r="BQ48" s="1690"/>
      <c r="BR48" s="140"/>
      <c r="BS48" s="140"/>
      <c r="BT48" s="140"/>
      <c r="BU48" s="140"/>
      <c r="BV48" s="140"/>
      <c r="BW48" s="1705" t="s">
        <v>395</v>
      </c>
      <c r="BX48" s="1705"/>
      <c r="BY48" s="137"/>
      <c r="BZ48" s="137"/>
      <c r="CA48" s="137"/>
      <c r="CB48" s="137"/>
      <c r="CC48" s="137"/>
      <c r="CD48" s="137"/>
      <c r="CE48" s="137"/>
      <c r="CF48" s="1705" t="s">
        <v>395</v>
      </c>
      <c r="CG48" s="1705"/>
      <c r="CH48" s="137"/>
      <c r="CI48" s="137"/>
      <c r="CJ48" s="137"/>
      <c r="CK48" s="137"/>
      <c r="CL48" s="137"/>
      <c r="CM48" s="137"/>
      <c r="CN48" s="137"/>
      <c r="CO48" s="1705" t="s">
        <v>395</v>
      </c>
      <c r="CP48" s="1705"/>
      <c r="CQ48" s="137"/>
      <c r="CR48" s="137"/>
      <c r="CS48" s="137"/>
      <c r="CT48" s="137"/>
      <c r="CU48" s="137"/>
      <c r="CV48" s="137"/>
      <c r="CW48" s="137"/>
      <c r="CX48" s="137"/>
      <c r="CY48" s="137"/>
      <c r="CZ48" s="137"/>
      <c r="DA48" s="1565"/>
      <c r="DB48" s="1565"/>
      <c r="DC48" s="93"/>
      <c r="DD48" s="1693"/>
      <c r="DE48" s="1694"/>
      <c r="DF48" s="1694"/>
      <c r="DG48" s="1694"/>
    </row>
    <row r="49" spans="4:111" ht="8.25" customHeight="1">
      <c r="D49" s="1476"/>
      <c r="E49" s="1477"/>
      <c r="F49" s="1478"/>
      <c r="G49" s="1682" t="s">
        <v>396</v>
      </c>
      <c r="H49" s="1683"/>
      <c r="I49" s="1683"/>
      <c r="J49" s="1683"/>
      <c r="K49" s="1683"/>
      <c r="L49" s="1683"/>
      <c r="M49" s="1683"/>
      <c r="N49" s="1683"/>
      <c r="O49" s="1683"/>
      <c r="P49" s="1683"/>
      <c r="Q49" s="1684"/>
      <c r="R49" s="1685" t="s">
        <v>397</v>
      </c>
      <c r="S49" s="1686"/>
      <c r="T49" s="1686"/>
      <c r="U49" s="1686"/>
      <c r="V49" s="139"/>
      <c r="W49" s="139" t="s">
        <v>373</v>
      </c>
      <c r="X49" s="139"/>
      <c r="Y49" s="139"/>
      <c r="Z49" s="139" t="s">
        <v>374</v>
      </c>
      <c r="AA49" s="139"/>
      <c r="AB49" s="139"/>
      <c r="AC49" s="139" t="s">
        <v>371</v>
      </c>
      <c r="AD49" s="139"/>
      <c r="AE49" s="139"/>
      <c r="AF49" s="139" t="s">
        <v>391</v>
      </c>
      <c r="AG49" s="139"/>
      <c r="AH49" s="139"/>
      <c r="AI49" s="139" t="s">
        <v>373</v>
      </c>
      <c r="AJ49" s="139"/>
      <c r="AK49" s="139"/>
      <c r="AL49" s="139" t="s">
        <v>374</v>
      </c>
      <c r="AM49" s="139"/>
      <c r="AN49" s="139"/>
      <c r="AO49" s="139" t="s">
        <v>371</v>
      </c>
      <c r="AP49" s="139"/>
      <c r="AQ49" s="139"/>
      <c r="AR49" s="139" t="s">
        <v>372</v>
      </c>
      <c r="AS49" s="139"/>
      <c r="AT49" s="139"/>
      <c r="AU49" s="139" t="s">
        <v>373</v>
      </c>
      <c r="AV49" s="139"/>
      <c r="AW49" s="125"/>
      <c r="AX49" s="125"/>
      <c r="AY49" s="125"/>
      <c r="AZ49" s="125"/>
      <c r="BA49" s="90"/>
      <c r="BB49" s="1561" t="s">
        <v>397</v>
      </c>
      <c r="BC49" s="1562"/>
      <c r="BH49" s="1562" t="s">
        <v>392</v>
      </c>
      <c r="BI49" s="1562"/>
      <c r="BJ49" s="1562"/>
      <c r="BK49" s="1562"/>
      <c r="BL49" s="1562"/>
      <c r="BM49" s="1563"/>
      <c r="BN49" s="1688" t="s">
        <v>397</v>
      </c>
      <c r="BO49" s="1688"/>
      <c r="BP49" s="1688"/>
      <c r="BQ49" s="1688"/>
      <c r="BR49" s="138"/>
      <c r="BS49" s="138" t="s">
        <v>374</v>
      </c>
      <c r="BT49" s="138"/>
      <c r="BU49" s="138"/>
      <c r="BV49" s="138" t="s">
        <v>371</v>
      </c>
      <c r="BW49" s="138"/>
      <c r="BX49" s="138"/>
      <c r="BY49" s="138" t="s">
        <v>391</v>
      </c>
      <c r="BZ49" s="138"/>
      <c r="CA49" s="138"/>
      <c r="CB49" s="138" t="s">
        <v>373</v>
      </c>
      <c r="CC49" s="138"/>
      <c r="CD49" s="138"/>
      <c r="CE49" s="138" t="s">
        <v>374</v>
      </c>
      <c r="CF49" s="138"/>
      <c r="CG49" s="138"/>
      <c r="CH49" s="138" t="s">
        <v>371</v>
      </c>
      <c r="CI49" s="138"/>
      <c r="CJ49" s="138"/>
      <c r="CK49" s="138" t="s">
        <v>372</v>
      </c>
      <c r="CL49" s="138"/>
      <c r="CM49" s="138"/>
      <c r="CN49" s="138" t="s">
        <v>373</v>
      </c>
      <c r="CO49" s="138"/>
      <c r="CP49" s="138"/>
      <c r="CQ49" s="138" t="s">
        <v>374</v>
      </c>
      <c r="CR49" s="138"/>
      <c r="CS49" s="138"/>
      <c r="CT49" s="138" t="s">
        <v>371</v>
      </c>
      <c r="CU49" s="138"/>
      <c r="CV49" s="138"/>
      <c r="CW49" s="138" t="s">
        <v>393</v>
      </c>
      <c r="CX49" s="138"/>
      <c r="DC49" s="90"/>
      <c r="DD49" s="1693"/>
      <c r="DE49" s="1694"/>
      <c r="DF49" s="1694"/>
      <c r="DG49" s="1694"/>
    </row>
    <row r="50" spans="4:111" ht="8.25" customHeight="1">
      <c r="D50" s="1476"/>
      <c r="E50" s="1477"/>
      <c r="F50" s="1478"/>
      <c r="G50" s="1484"/>
      <c r="H50" s="1485"/>
      <c r="I50" s="1485"/>
      <c r="J50" s="1485"/>
      <c r="K50" s="1485"/>
      <c r="L50" s="1485"/>
      <c r="M50" s="1485"/>
      <c r="N50" s="1485"/>
      <c r="O50" s="1485"/>
      <c r="P50" s="1485"/>
      <c r="Q50" s="1486"/>
      <c r="R50" s="1687"/>
      <c r="S50" s="1688"/>
      <c r="T50" s="1688"/>
      <c r="U50" s="1688"/>
      <c r="V50" s="1680"/>
      <c r="W50" s="1681"/>
      <c r="X50" s="1681"/>
      <c r="Y50" s="1664"/>
      <c r="Z50" s="1664"/>
      <c r="AA50" s="1664"/>
      <c r="AB50" s="1664"/>
      <c r="AC50" s="1664"/>
      <c r="AD50" s="1664"/>
      <c r="AE50" s="1664">
        <v>1</v>
      </c>
      <c r="AF50" s="1664"/>
      <c r="AG50" s="1664"/>
      <c r="AH50" s="1664">
        <v>0</v>
      </c>
      <c r="AI50" s="1664"/>
      <c r="AJ50" s="1664"/>
      <c r="AK50" s="1664">
        <v>5</v>
      </c>
      <c r="AL50" s="1664"/>
      <c r="AM50" s="1664"/>
      <c r="AN50" s="1673">
        <v>0</v>
      </c>
      <c r="AO50" s="1674"/>
      <c r="AP50" s="1713"/>
      <c r="AQ50" s="1664">
        <v>0</v>
      </c>
      <c r="AR50" s="1664"/>
      <c r="AS50" s="1664"/>
      <c r="AT50" s="1664">
        <v>0</v>
      </c>
      <c r="AU50" s="1664"/>
      <c r="AV50" s="1672"/>
      <c r="AW50" s="1490"/>
      <c r="AX50" s="1622"/>
      <c r="BA50" s="99"/>
      <c r="BB50" s="1623"/>
      <c r="BC50" s="1622"/>
      <c r="BH50" s="1622"/>
      <c r="BI50" s="1622"/>
      <c r="BJ50" s="1622"/>
      <c r="BK50" s="1622"/>
      <c r="BL50" s="1622"/>
      <c r="BM50" s="1691"/>
      <c r="BN50" s="1688"/>
      <c r="BO50" s="1688"/>
      <c r="BP50" s="1688"/>
      <c r="BQ50" s="1688"/>
      <c r="BR50" s="1680">
        <f>BR45</f>
        <v>0</v>
      </c>
      <c r="BS50" s="1681"/>
      <c r="BT50" s="1681"/>
      <c r="BU50" s="1664"/>
      <c r="BV50" s="1664"/>
      <c r="BW50" s="1664"/>
      <c r="BX50" s="1692"/>
      <c r="BY50" s="1664"/>
      <c r="BZ50" s="1664"/>
      <c r="CA50" s="1664"/>
      <c r="CB50" s="1664"/>
      <c r="CC50" s="1664"/>
      <c r="CD50" s="1664">
        <v>1</v>
      </c>
      <c r="CE50" s="1664"/>
      <c r="CF50" s="1664"/>
      <c r="CG50" s="1664">
        <v>5</v>
      </c>
      <c r="CH50" s="1664"/>
      <c r="CI50" s="1664"/>
      <c r="CJ50" s="1664">
        <v>7</v>
      </c>
      <c r="CK50" s="1664"/>
      <c r="CL50" s="1664"/>
      <c r="CM50" s="1664">
        <v>5</v>
      </c>
      <c r="CN50" s="1664"/>
      <c r="CO50" s="1664"/>
      <c r="CP50" s="1664">
        <v>0</v>
      </c>
      <c r="CQ50" s="1664"/>
      <c r="CR50" s="1664"/>
      <c r="CS50" s="1664">
        <v>0</v>
      </c>
      <c r="CT50" s="1664"/>
      <c r="CU50" s="1664"/>
      <c r="CV50" s="1664">
        <v>0</v>
      </c>
      <c r="CW50" s="1664"/>
      <c r="CX50" s="1672"/>
      <c r="CY50" s="1519"/>
      <c r="CZ50" s="1622"/>
      <c r="DC50" s="99"/>
      <c r="DD50" s="1693"/>
      <c r="DE50" s="1694"/>
      <c r="DF50" s="1694"/>
      <c r="DG50" s="1694"/>
    </row>
    <row r="51" spans="4:111" ht="8.25" customHeight="1">
      <c r="D51" s="1476"/>
      <c r="E51" s="1477"/>
      <c r="F51" s="1478"/>
      <c r="G51" s="1484"/>
      <c r="H51" s="1485"/>
      <c r="I51" s="1485"/>
      <c r="J51" s="1485"/>
      <c r="K51" s="1485"/>
      <c r="L51" s="1485"/>
      <c r="M51" s="1485"/>
      <c r="N51" s="1485"/>
      <c r="O51" s="1485"/>
      <c r="P51" s="1485"/>
      <c r="Q51" s="1486"/>
      <c r="R51" s="1687"/>
      <c r="S51" s="1688"/>
      <c r="T51" s="1688"/>
      <c r="U51" s="1688"/>
      <c r="V51" s="1680"/>
      <c r="W51" s="1681"/>
      <c r="X51" s="1681"/>
      <c r="Y51" s="1664"/>
      <c r="Z51" s="1664"/>
      <c r="AA51" s="1664"/>
      <c r="AB51" s="1664"/>
      <c r="AC51" s="1664"/>
      <c r="AD51" s="1664"/>
      <c r="AE51" s="1664"/>
      <c r="AF51" s="1664"/>
      <c r="AG51" s="1664"/>
      <c r="AH51" s="1664"/>
      <c r="AI51" s="1664"/>
      <c r="AJ51" s="1664"/>
      <c r="AK51" s="1664"/>
      <c r="AL51" s="1664"/>
      <c r="AM51" s="1664"/>
      <c r="AN51" s="1676"/>
      <c r="AO51" s="1591"/>
      <c r="AP51" s="1714"/>
      <c r="AQ51" s="1664"/>
      <c r="AR51" s="1664"/>
      <c r="AS51" s="1664"/>
      <c r="AT51" s="1664"/>
      <c r="AU51" s="1664"/>
      <c r="AV51" s="1672"/>
      <c r="AW51" s="1622"/>
      <c r="AX51" s="1622"/>
      <c r="BB51" s="1707"/>
      <c r="BC51" s="1708"/>
      <c r="BD51" s="1708"/>
      <c r="BE51" s="1708"/>
      <c r="BF51" s="1708"/>
      <c r="BG51" s="1708"/>
      <c r="BH51" s="1708"/>
      <c r="BI51" s="1708"/>
      <c r="BJ51" s="1708"/>
      <c r="BK51" s="1708"/>
      <c r="BL51" s="1708"/>
      <c r="BM51" s="1709"/>
      <c r="BN51" s="1688"/>
      <c r="BO51" s="1688"/>
      <c r="BP51" s="1688"/>
      <c r="BQ51" s="1688"/>
      <c r="BR51" s="1680"/>
      <c r="BS51" s="1681"/>
      <c r="BT51" s="1681"/>
      <c r="BU51" s="1664"/>
      <c r="BV51" s="1664"/>
      <c r="BW51" s="1664"/>
      <c r="BX51" s="1692"/>
      <c r="BY51" s="1664"/>
      <c r="BZ51" s="1664"/>
      <c r="CA51" s="1664"/>
      <c r="CB51" s="1664"/>
      <c r="CC51" s="1664"/>
      <c r="CD51" s="1664"/>
      <c r="CE51" s="1664"/>
      <c r="CF51" s="1664"/>
      <c r="CG51" s="1664"/>
      <c r="CH51" s="1664"/>
      <c r="CI51" s="1664"/>
      <c r="CJ51" s="1664"/>
      <c r="CK51" s="1664"/>
      <c r="CL51" s="1664"/>
      <c r="CM51" s="1664"/>
      <c r="CN51" s="1664"/>
      <c r="CO51" s="1664"/>
      <c r="CP51" s="1664"/>
      <c r="CQ51" s="1664"/>
      <c r="CR51" s="1664"/>
      <c r="CS51" s="1664"/>
      <c r="CT51" s="1664"/>
      <c r="CU51" s="1664"/>
      <c r="CV51" s="1664"/>
      <c r="CW51" s="1664"/>
      <c r="CX51" s="1672"/>
      <c r="CY51" s="1623"/>
      <c r="CZ51" s="1622"/>
      <c r="DC51" s="99"/>
      <c r="DD51" s="1693"/>
      <c r="DE51" s="1694"/>
      <c r="DF51" s="1694"/>
      <c r="DG51" s="1694"/>
    </row>
    <row r="52" spans="4:111" ht="8.25" customHeight="1">
      <c r="D52" s="1476"/>
      <c r="E52" s="1477"/>
      <c r="F52" s="1478"/>
      <c r="G52" s="1484"/>
      <c r="H52" s="1485"/>
      <c r="I52" s="1485"/>
      <c r="J52" s="1485"/>
      <c r="K52" s="1485"/>
      <c r="L52" s="1485"/>
      <c r="M52" s="1485"/>
      <c r="N52" s="1485"/>
      <c r="O52" s="1485"/>
      <c r="P52" s="1485"/>
      <c r="Q52" s="1486"/>
      <c r="R52" s="1687"/>
      <c r="S52" s="1688"/>
      <c r="T52" s="1688"/>
      <c r="U52" s="1688"/>
      <c r="V52" s="1680"/>
      <c r="W52" s="1681"/>
      <c r="X52" s="1681"/>
      <c r="Y52" s="1664"/>
      <c r="Z52" s="1664"/>
      <c r="AA52" s="1664"/>
      <c r="AB52" s="1664"/>
      <c r="AC52" s="1664"/>
      <c r="AD52" s="1664"/>
      <c r="AE52" s="1664"/>
      <c r="AF52" s="1664"/>
      <c r="AG52" s="1664"/>
      <c r="AH52" s="1664"/>
      <c r="AI52" s="1664"/>
      <c r="AJ52" s="1664"/>
      <c r="AK52" s="1664"/>
      <c r="AL52" s="1664"/>
      <c r="AM52" s="1664"/>
      <c r="AN52" s="1677"/>
      <c r="AO52" s="1678"/>
      <c r="AP52" s="1715"/>
      <c r="AQ52" s="1664"/>
      <c r="AR52" s="1664"/>
      <c r="AS52" s="1664"/>
      <c r="AT52" s="1664"/>
      <c r="AU52" s="1664"/>
      <c r="AV52" s="1672"/>
      <c r="AW52" s="1622"/>
      <c r="AX52" s="1622"/>
      <c r="AY52" s="1554" t="s">
        <v>394</v>
      </c>
      <c r="AZ52" s="1554"/>
      <c r="BA52" s="1554"/>
      <c r="BB52" s="1707"/>
      <c r="BC52" s="1708"/>
      <c r="BD52" s="1708"/>
      <c r="BE52" s="1708"/>
      <c r="BF52" s="1708"/>
      <c r="BG52" s="1708"/>
      <c r="BH52" s="1708"/>
      <c r="BI52" s="1708"/>
      <c r="BJ52" s="1708"/>
      <c r="BK52" s="1708"/>
      <c r="BL52" s="1708"/>
      <c r="BM52" s="1709"/>
      <c r="BN52" s="1688"/>
      <c r="BO52" s="1688"/>
      <c r="BP52" s="1688"/>
      <c r="BQ52" s="1688"/>
      <c r="BR52" s="1680"/>
      <c r="BS52" s="1681"/>
      <c r="BT52" s="1681"/>
      <c r="BU52" s="1664"/>
      <c r="BV52" s="1664"/>
      <c r="BW52" s="1664"/>
      <c r="BX52" s="1692"/>
      <c r="BY52" s="1664"/>
      <c r="BZ52" s="1664"/>
      <c r="CA52" s="1664"/>
      <c r="CB52" s="1664"/>
      <c r="CC52" s="1664"/>
      <c r="CD52" s="1664"/>
      <c r="CE52" s="1664"/>
      <c r="CF52" s="1664"/>
      <c r="CG52" s="1664"/>
      <c r="CH52" s="1664"/>
      <c r="CI52" s="1664"/>
      <c r="CJ52" s="1664"/>
      <c r="CK52" s="1664"/>
      <c r="CL52" s="1664"/>
      <c r="CM52" s="1664"/>
      <c r="CN52" s="1664"/>
      <c r="CO52" s="1664"/>
      <c r="CP52" s="1664"/>
      <c r="CQ52" s="1664"/>
      <c r="CR52" s="1664"/>
      <c r="CS52" s="1664"/>
      <c r="CT52" s="1664"/>
      <c r="CU52" s="1664"/>
      <c r="CV52" s="1664"/>
      <c r="CW52" s="1664"/>
      <c r="CX52" s="1672"/>
      <c r="CY52" s="1623"/>
      <c r="CZ52" s="1622"/>
      <c r="DA52" s="1622" t="s">
        <v>393</v>
      </c>
      <c r="DB52" s="1622"/>
      <c r="DC52" s="99"/>
      <c r="DD52" s="1693"/>
      <c r="DE52" s="1694"/>
      <c r="DF52" s="1694"/>
      <c r="DG52" s="1694"/>
    </row>
    <row r="53" spans="4:111" ht="8.25" customHeight="1">
      <c r="D53" s="1476"/>
      <c r="E53" s="1477"/>
      <c r="F53" s="1478"/>
      <c r="G53" s="1487"/>
      <c r="H53" s="1488"/>
      <c r="I53" s="1488"/>
      <c r="J53" s="1488"/>
      <c r="K53" s="1488"/>
      <c r="L53" s="1488"/>
      <c r="M53" s="1488"/>
      <c r="N53" s="1488"/>
      <c r="O53" s="1488"/>
      <c r="P53" s="1488"/>
      <c r="Q53" s="1489"/>
      <c r="R53" s="1689"/>
      <c r="S53" s="1690"/>
      <c r="T53" s="1690"/>
      <c r="U53" s="1690"/>
      <c r="V53" s="137"/>
      <c r="W53" s="137"/>
      <c r="X53" s="137"/>
      <c r="Y53" s="137"/>
      <c r="Z53" s="137"/>
      <c r="AA53" s="137"/>
      <c r="AB53" s="137"/>
      <c r="AC53" s="137"/>
      <c r="AD53" s="1705" t="s">
        <v>395</v>
      </c>
      <c r="AE53" s="1705"/>
      <c r="AF53" s="137"/>
      <c r="AG53" s="137"/>
      <c r="AH53" s="137"/>
      <c r="AI53" s="137"/>
      <c r="AJ53" s="137"/>
      <c r="AK53" s="137"/>
      <c r="AL53" s="137"/>
      <c r="AM53" s="1705" t="s">
        <v>395</v>
      </c>
      <c r="AN53" s="1705"/>
      <c r="AO53" s="137"/>
      <c r="AP53" s="137"/>
      <c r="AQ53" s="137"/>
      <c r="AR53" s="137"/>
      <c r="AS53" s="137"/>
      <c r="AT53" s="137"/>
      <c r="AU53" s="137"/>
      <c r="AV53" s="137"/>
      <c r="AW53" s="137"/>
      <c r="AX53" s="137"/>
      <c r="AY53" s="1706"/>
      <c r="AZ53" s="1706"/>
      <c r="BA53" s="1706"/>
      <c r="BB53" s="1710"/>
      <c r="BC53" s="1711"/>
      <c r="BD53" s="1711"/>
      <c r="BE53" s="1711"/>
      <c r="BF53" s="1711"/>
      <c r="BG53" s="1711"/>
      <c r="BH53" s="1711"/>
      <c r="BI53" s="1711"/>
      <c r="BJ53" s="1711"/>
      <c r="BK53" s="1711"/>
      <c r="BL53" s="1711"/>
      <c r="BM53" s="1712"/>
      <c r="BN53" s="1690"/>
      <c r="BO53" s="1690"/>
      <c r="BP53" s="1690"/>
      <c r="BQ53" s="1690"/>
      <c r="BR53" s="140"/>
      <c r="BS53" s="140"/>
      <c r="BT53" s="140"/>
      <c r="BU53" s="140"/>
      <c r="BV53" s="140"/>
      <c r="BW53" s="1705" t="s">
        <v>395</v>
      </c>
      <c r="BX53" s="1705"/>
      <c r="BY53" s="137"/>
      <c r="BZ53" s="137"/>
      <c r="CA53" s="137"/>
      <c r="CB53" s="137"/>
      <c r="CC53" s="137"/>
      <c r="CD53" s="137"/>
      <c r="CE53" s="137"/>
      <c r="CF53" s="1705" t="s">
        <v>395</v>
      </c>
      <c r="CG53" s="1705"/>
      <c r="CH53" s="137"/>
      <c r="CI53" s="137"/>
      <c r="CJ53" s="137"/>
      <c r="CK53" s="137"/>
      <c r="CL53" s="137"/>
      <c r="CM53" s="137"/>
      <c r="CN53" s="137"/>
      <c r="CO53" s="1705" t="s">
        <v>395</v>
      </c>
      <c r="CP53" s="1705"/>
      <c r="CQ53" s="137"/>
      <c r="CR53" s="137"/>
      <c r="CS53" s="137"/>
      <c r="CT53" s="137"/>
      <c r="CU53" s="137"/>
      <c r="CV53" s="137"/>
      <c r="CW53" s="137"/>
      <c r="CX53" s="137"/>
      <c r="CY53" s="137"/>
      <c r="CZ53" s="137"/>
      <c r="DA53" s="1565"/>
      <c r="DB53" s="1565"/>
      <c r="DC53" s="93"/>
      <c r="DD53" s="1693"/>
      <c r="DE53" s="1694"/>
      <c r="DF53" s="1694"/>
      <c r="DG53" s="1694"/>
    </row>
    <row r="54" spans="4:111" ht="8.25" customHeight="1">
      <c r="D54" s="1476"/>
      <c r="E54" s="1477"/>
      <c r="F54" s="1478"/>
      <c r="G54" s="1682" t="s">
        <v>906</v>
      </c>
      <c r="H54" s="1683"/>
      <c r="I54" s="1683"/>
      <c r="J54" s="1683"/>
      <c r="K54" s="1683"/>
      <c r="L54" s="1683"/>
      <c r="M54" s="1683"/>
      <c r="N54" s="1683"/>
      <c r="O54" s="1683"/>
      <c r="P54" s="1683"/>
      <c r="Q54" s="1684"/>
      <c r="R54" s="1716" t="s">
        <v>916</v>
      </c>
      <c r="S54" s="1717"/>
      <c r="T54" s="1717"/>
      <c r="U54" s="1717"/>
      <c r="V54" s="139"/>
      <c r="W54" s="139" t="s">
        <v>373</v>
      </c>
      <c r="X54" s="139"/>
      <c r="Y54" s="139"/>
      <c r="Z54" s="139" t="s">
        <v>374</v>
      </c>
      <c r="AA54" s="139"/>
      <c r="AB54" s="139"/>
      <c r="AC54" s="139" t="s">
        <v>371</v>
      </c>
      <c r="AD54" s="139"/>
      <c r="AE54" s="139"/>
      <c r="AF54" s="139" t="s">
        <v>391</v>
      </c>
      <c r="AG54" s="139"/>
      <c r="AH54" s="139"/>
      <c r="AI54" s="139" t="s">
        <v>373</v>
      </c>
      <c r="AJ54" s="139"/>
      <c r="AK54" s="139"/>
      <c r="AL54" s="139" t="s">
        <v>374</v>
      </c>
      <c r="AM54" s="139"/>
      <c r="AN54" s="139"/>
      <c r="AO54" s="139" t="s">
        <v>371</v>
      </c>
      <c r="AP54" s="139"/>
      <c r="AQ54" s="139"/>
      <c r="AR54" s="139" t="s">
        <v>372</v>
      </c>
      <c r="AS54" s="139"/>
      <c r="AT54" s="139"/>
      <c r="AU54" s="139" t="s">
        <v>373</v>
      </c>
      <c r="AV54" s="139"/>
      <c r="AW54" s="125"/>
      <c r="AX54" s="125"/>
      <c r="AY54" s="125"/>
      <c r="AZ54" s="125"/>
      <c r="BA54" s="90"/>
      <c r="BB54" s="1561" t="s">
        <v>400</v>
      </c>
      <c r="BC54" s="1562"/>
      <c r="BH54" s="1562" t="s">
        <v>392</v>
      </c>
      <c r="BI54" s="1562"/>
      <c r="BJ54" s="1562"/>
      <c r="BK54" s="1562"/>
      <c r="BL54" s="1562"/>
      <c r="BM54" s="1563"/>
      <c r="BN54" s="1720" t="s">
        <v>400</v>
      </c>
      <c r="BO54" s="1717"/>
      <c r="BP54" s="1717"/>
      <c r="BQ54" s="1717"/>
      <c r="BR54" s="138"/>
      <c r="BS54" s="138" t="s">
        <v>374</v>
      </c>
      <c r="BT54" s="138"/>
      <c r="BU54" s="138"/>
      <c r="BV54" s="138" t="s">
        <v>371</v>
      </c>
      <c r="BW54" s="138"/>
      <c r="BX54" s="138"/>
      <c r="BY54" s="138" t="s">
        <v>391</v>
      </c>
      <c r="BZ54" s="138"/>
      <c r="CA54" s="138"/>
      <c r="CB54" s="138" t="s">
        <v>373</v>
      </c>
      <c r="CC54" s="138"/>
      <c r="CD54" s="138"/>
      <c r="CE54" s="138" t="s">
        <v>374</v>
      </c>
      <c r="CF54" s="138"/>
      <c r="CG54" s="138"/>
      <c r="CH54" s="138" t="s">
        <v>371</v>
      </c>
      <c r="CI54" s="138"/>
      <c r="CJ54" s="138"/>
      <c r="CK54" s="138" t="s">
        <v>372</v>
      </c>
      <c r="CL54" s="138"/>
      <c r="CM54" s="138"/>
      <c r="CN54" s="138" t="s">
        <v>373</v>
      </c>
      <c r="CO54" s="138"/>
      <c r="CP54" s="138"/>
      <c r="CQ54" s="138" t="s">
        <v>374</v>
      </c>
      <c r="CR54" s="138"/>
      <c r="CS54" s="138"/>
      <c r="CT54" s="138" t="s">
        <v>371</v>
      </c>
      <c r="CU54" s="138"/>
      <c r="CV54" s="138"/>
      <c r="CW54" s="138" t="s">
        <v>393</v>
      </c>
      <c r="CX54" s="138"/>
      <c r="CY54" s="125"/>
      <c r="CZ54" s="125"/>
      <c r="DA54" s="125"/>
      <c r="DB54" s="125"/>
      <c r="DC54" s="90"/>
      <c r="DF54" s="1694"/>
      <c r="DG54" s="1694"/>
    </row>
    <row r="55" spans="4:111" ht="8.25" customHeight="1">
      <c r="D55" s="1476"/>
      <c r="E55" s="1477"/>
      <c r="F55" s="1478"/>
      <c r="G55" s="1484"/>
      <c r="H55" s="1485"/>
      <c r="I55" s="1485"/>
      <c r="J55" s="1485"/>
      <c r="K55" s="1485"/>
      <c r="L55" s="1485"/>
      <c r="M55" s="1485"/>
      <c r="N55" s="1485"/>
      <c r="O55" s="1485"/>
      <c r="P55" s="1485"/>
      <c r="Q55" s="1486"/>
      <c r="R55" s="1718"/>
      <c r="S55" s="1719"/>
      <c r="T55" s="1719"/>
      <c r="U55" s="1719"/>
      <c r="V55" s="1680" t="s">
        <v>102</v>
      </c>
      <c r="W55" s="1681"/>
      <c r="X55" s="1681"/>
      <c r="Y55" s="1664" t="s">
        <v>102</v>
      </c>
      <c r="Z55" s="1664"/>
      <c r="AA55" s="1664"/>
      <c r="AB55" s="1664" t="s">
        <v>102</v>
      </c>
      <c r="AC55" s="1664"/>
      <c r="AD55" s="1664"/>
      <c r="AE55" s="1664" t="s">
        <v>102</v>
      </c>
      <c r="AF55" s="1664"/>
      <c r="AG55" s="1664"/>
      <c r="AH55" s="1664" t="s">
        <v>102</v>
      </c>
      <c r="AI55" s="1664"/>
      <c r="AJ55" s="1664"/>
      <c r="AK55" s="1664" t="s">
        <v>102</v>
      </c>
      <c r="AL55" s="1664"/>
      <c r="AM55" s="1664"/>
      <c r="AN55" s="1664" t="s">
        <v>102</v>
      </c>
      <c r="AO55" s="1664"/>
      <c r="AP55" s="1664"/>
      <c r="AQ55" s="1664" t="s">
        <v>102</v>
      </c>
      <c r="AR55" s="1664"/>
      <c r="AS55" s="1664"/>
      <c r="AT55" s="1664" t="s">
        <v>102</v>
      </c>
      <c r="AU55" s="1664"/>
      <c r="AV55" s="1672"/>
      <c r="AW55" s="1519"/>
      <c r="AX55" s="1622"/>
      <c r="BA55" s="99"/>
      <c r="BB55" s="1623"/>
      <c r="BC55" s="1622"/>
      <c r="BH55" s="1622"/>
      <c r="BI55" s="1622"/>
      <c r="BJ55" s="1622"/>
      <c r="BK55" s="1622"/>
      <c r="BL55" s="1622"/>
      <c r="BM55" s="1691"/>
      <c r="BN55" s="1721"/>
      <c r="BO55" s="1719"/>
      <c r="BP55" s="1719"/>
      <c r="BQ55" s="1719"/>
      <c r="BR55" s="1680" t="s">
        <v>102</v>
      </c>
      <c r="BS55" s="1681"/>
      <c r="BT55" s="1681"/>
      <c r="BU55" s="1664" t="s">
        <v>102</v>
      </c>
      <c r="BV55" s="1664"/>
      <c r="BW55" s="1664"/>
      <c r="BX55" s="1692" t="s">
        <v>102</v>
      </c>
      <c r="BY55" s="1664"/>
      <c r="BZ55" s="1664"/>
      <c r="CA55" s="1664" t="s">
        <v>102</v>
      </c>
      <c r="CB55" s="1664"/>
      <c r="CC55" s="1664"/>
      <c r="CD55" s="1664" t="s">
        <v>102</v>
      </c>
      <c r="CE55" s="1664"/>
      <c r="CF55" s="1664"/>
      <c r="CG55" s="1664" t="s">
        <v>102</v>
      </c>
      <c r="CH55" s="1664"/>
      <c r="CI55" s="1664"/>
      <c r="CJ55" s="1664" t="s">
        <v>102</v>
      </c>
      <c r="CK55" s="1664"/>
      <c r="CL55" s="1664"/>
      <c r="CM55" s="1664" t="s">
        <v>102</v>
      </c>
      <c r="CN55" s="1664"/>
      <c r="CO55" s="1664"/>
      <c r="CP55" s="1664" t="s">
        <v>102</v>
      </c>
      <c r="CQ55" s="1664"/>
      <c r="CR55" s="1664"/>
      <c r="CS55" s="1664" t="s">
        <v>102</v>
      </c>
      <c r="CT55" s="1664"/>
      <c r="CU55" s="1664"/>
      <c r="CV55" s="1664" t="s">
        <v>102</v>
      </c>
      <c r="CW55" s="1664"/>
      <c r="CX55" s="1672"/>
      <c r="CY55" s="1519"/>
      <c r="CZ55" s="1622"/>
      <c r="DC55" s="99"/>
      <c r="DF55" s="1694"/>
      <c r="DG55" s="1694"/>
    </row>
    <row r="56" spans="4:111" ht="8.25" customHeight="1">
      <c r="D56" s="1476"/>
      <c r="E56" s="1477"/>
      <c r="F56" s="1478"/>
      <c r="G56" s="1484"/>
      <c r="H56" s="1485"/>
      <c r="I56" s="1485"/>
      <c r="J56" s="1485"/>
      <c r="K56" s="1485"/>
      <c r="L56" s="1485"/>
      <c r="M56" s="1485"/>
      <c r="N56" s="1485"/>
      <c r="O56" s="1485"/>
      <c r="P56" s="1485"/>
      <c r="Q56" s="1486"/>
      <c r="R56" s="1718"/>
      <c r="S56" s="1719"/>
      <c r="T56" s="1719"/>
      <c r="U56" s="1719"/>
      <c r="V56" s="1680"/>
      <c r="W56" s="1681"/>
      <c r="X56" s="1681"/>
      <c r="Y56" s="1664"/>
      <c r="Z56" s="1664"/>
      <c r="AA56" s="1664"/>
      <c r="AB56" s="1664"/>
      <c r="AC56" s="1664"/>
      <c r="AD56" s="1664"/>
      <c r="AE56" s="1664"/>
      <c r="AF56" s="1664"/>
      <c r="AG56" s="1664"/>
      <c r="AH56" s="1664"/>
      <c r="AI56" s="1664"/>
      <c r="AJ56" s="1664"/>
      <c r="AK56" s="1664"/>
      <c r="AL56" s="1664"/>
      <c r="AM56" s="1664"/>
      <c r="AN56" s="1664"/>
      <c r="AO56" s="1664"/>
      <c r="AP56" s="1664"/>
      <c r="AQ56" s="1664"/>
      <c r="AR56" s="1664"/>
      <c r="AS56" s="1664"/>
      <c r="AT56" s="1664"/>
      <c r="AU56" s="1664"/>
      <c r="AV56" s="1672"/>
      <c r="AW56" s="1623"/>
      <c r="AX56" s="1622"/>
      <c r="BB56" s="1722" t="s">
        <v>399</v>
      </c>
      <c r="BC56" s="1723"/>
      <c r="BD56" s="1723"/>
      <c r="BE56" s="1723"/>
      <c r="BF56" s="1723"/>
      <c r="BG56" s="1723"/>
      <c r="BH56" s="1723"/>
      <c r="BI56" s="1723"/>
      <c r="BJ56" s="1723"/>
      <c r="BK56" s="1723"/>
      <c r="BL56" s="1723"/>
      <c r="BM56" s="1724"/>
      <c r="BN56" s="1719"/>
      <c r="BO56" s="1719"/>
      <c r="BP56" s="1719"/>
      <c r="BQ56" s="1719"/>
      <c r="BR56" s="1680"/>
      <c r="BS56" s="1681"/>
      <c r="BT56" s="1681"/>
      <c r="BU56" s="1664"/>
      <c r="BV56" s="1664"/>
      <c r="BW56" s="1664"/>
      <c r="BX56" s="1692"/>
      <c r="BY56" s="1664"/>
      <c r="BZ56" s="1664"/>
      <c r="CA56" s="1664"/>
      <c r="CB56" s="1664"/>
      <c r="CC56" s="1664"/>
      <c r="CD56" s="1664"/>
      <c r="CE56" s="1664"/>
      <c r="CF56" s="1664"/>
      <c r="CG56" s="1664"/>
      <c r="CH56" s="1664"/>
      <c r="CI56" s="1664"/>
      <c r="CJ56" s="1664"/>
      <c r="CK56" s="1664"/>
      <c r="CL56" s="1664"/>
      <c r="CM56" s="1664"/>
      <c r="CN56" s="1664"/>
      <c r="CO56" s="1664"/>
      <c r="CP56" s="1664"/>
      <c r="CQ56" s="1664"/>
      <c r="CR56" s="1664"/>
      <c r="CS56" s="1664"/>
      <c r="CT56" s="1664"/>
      <c r="CU56" s="1664"/>
      <c r="CV56" s="1664"/>
      <c r="CW56" s="1664"/>
      <c r="CX56" s="1672"/>
      <c r="CY56" s="1623"/>
      <c r="CZ56" s="1622"/>
      <c r="DC56" s="99"/>
      <c r="DF56" s="1694"/>
      <c r="DG56" s="1694"/>
    </row>
    <row r="57" spans="4:111" ht="8.25" customHeight="1">
      <c r="D57" s="1476"/>
      <c r="E57" s="1477"/>
      <c r="F57" s="1478"/>
      <c r="G57" s="1484"/>
      <c r="H57" s="1485"/>
      <c r="I57" s="1485"/>
      <c r="J57" s="1485"/>
      <c r="K57" s="1485"/>
      <c r="L57" s="1485"/>
      <c r="M57" s="1485"/>
      <c r="N57" s="1485"/>
      <c r="O57" s="1485"/>
      <c r="P57" s="1485"/>
      <c r="Q57" s="1486"/>
      <c r="R57" s="1718"/>
      <c r="S57" s="1719"/>
      <c r="T57" s="1719"/>
      <c r="U57" s="1719"/>
      <c r="V57" s="1680"/>
      <c r="W57" s="1681"/>
      <c r="X57" s="1681"/>
      <c r="Y57" s="1664"/>
      <c r="Z57" s="1664"/>
      <c r="AA57" s="1664"/>
      <c r="AB57" s="1664"/>
      <c r="AC57" s="1664"/>
      <c r="AD57" s="1664"/>
      <c r="AE57" s="1664"/>
      <c r="AF57" s="1664"/>
      <c r="AG57" s="1664"/>
      <c r="AH57" s="1664"/>
      <c r="AI57" s="1664"/>
      <c r="AJ57" s="1664"/>
      <c r="AK57" s="1664"/>
      <c r="AL57" s="1664"/>
      <c r="AM57" s="1664"/>
      <c r="AN57" s="1664"/>
      <c r="AO57" s="1664"/>
      <c r="AP57" s="1664"/>
      <c r="AQ57" s="1664"/>
      <c r="AR57" s="1664"/>
      <c r="AS57" s="1664"/>
      <c r="AT57" s="1664"/>
      <c r="AU57" s="1664"/>
      <c r="AV57" s="1672"/>
      <c r="AW57" s="1623"/>
      <c r="AX57" s="1622"/>
      <c r="AY57" s="1554" t="s">
        <v>394</v>
      </c>
      <c r="AZ57" s="1554"/>
      <c r="BA57" s="1554"/>
      <c r="BB57" s="1722"/>
      <c r="BC57" s="1723"/>
      <c r="BD57" s="1723"/>
      <c r="BE57" s="1723"/>
      <c r="BF57" s="1723"/>
      <c r="BG57" s="1723"/>
      <c r="BH57" s="1723"/>
      <c r="BI57" s="1723"/>
      <c r="BJ57" s="1723"/>
      <c r="BK57" s="1723"/>
      <c r="BL57" s="1723"/>
      <c r="BM57" s="1724"/>
      <c r="BN57" s="1719"/>
      <c r="BO57" s="1719"/>
      <c r="BP57" s="1719"/>
      <c r="BQ57" s="1719"/>
      <c r="BR57" s="1680"/>
      <c r="BS57" s="1681"/>
      <c r="BT57" s="1681"/>
      <c r="BU57" s="1664"/>
      <c r="BV57" s="1664"/>
      <c r="BW57" s="1664"/>
      <c r="BX57" s="1692"/>
      <c r="BY57" s="1664"/>
      <c r="BZ57" s="1664"/>
      <c r="CA57" s="1664"/>
      <c r="CB57" s="1664"/>
      <c r="CC57" s="1664"/>
      <c r="CD57" s="1664"/>
      <c r="CE57" s="1664"/>
      <c r="CF57" s="1664"/>
      <c r="CG57" s="1664"/>
      <c r="CH57" s="1664"/>
      <c r="CI57" s="1664"/>
      <c r="CJ57" s="1664"/>
      <c r="CK57" s="1664"/>
      <c r="CL57" s="1664"/>
      <c r="CM57" s="1664"/>
      <c r="CN57" s="1664"/>
      <c r="CO57" s="1664"/>
      <c r="CP57" s="1664"/>
      <c r="CQ57" s="1664"/>
      <c r="CR57" s="1664"/>
      <c r="CS57" s="1664"/>
      <c r="CT57" s="1664"/>
      <c r="CU57" s="1664"/>
      <c r="CV57" s="1664"/>
      <c r="CW57" s="1664"/>
      <c r="CX57" s="1672"/>
      <c r="CY57" s="1623"/>
      <c r="CZ57" s="1622"/>
      <c r="DA57" s="1622" t="s">
        <v>393</v>
      </c>
      <c r="DB57" s="1622"/>
      <c r="DC57" s="99"/>
      <c r="DF57" s="1694"/>
      <c r="DG57" s="1694"/>
    </row>
    <row r="58" spans="4:111" ht="8.25" customHeight="1" thickBot="1">
      <c r="D58" s="1479"/>
      <c r="E58" s="1480"/>
      <c r="F58" s="1481"/>
      <c r="G58" s="1487"/>
      <c r="H58" s="1488"/>
      <c r="I58" s="1488"/>
      <c r="J58" s="1488"/>
      <c r="K58" s="1488"/>
      <c r="L58" s="1488"/>
      <c r="M58" s="1488"/>
      <c r="N58" s="1488"/>
      <c r="O58" s="1488"/>
      <c r="P58" s="1488"/>
      <c r="Q58" s="1489"/>
      <c r="R58" s="1718"/>
      <c r="S58" s="1719"/>
      <c r="T58" s="1719"/>
      <c r="U58" s="1719"/>
      <c r="Y58" s="137"/>
      <c r="Z58" s="137"/>
      <c r="AA58" s="137"/>
      <c r="AB58" s="137"/>
      <c r="AC58" s="137"/>
      <c r="AD58" s="1705" t="s">
        <v>395</v>
      </c>
      <c r="AE58" s="1705"/>
      <c r="AF58" s="137"/>
      <c r="AG58" s="137"/>
      <c r="AH58" s="137"/>
      <c r="AI58" s="137"/>
      <c r="AJ58" s="137"/>
      <c r="AK58" s="137"/>
      <c r="AL58" s="137"/>
      <c r="AM58" s="1705" t="s">
        <v>395</v>
      </c>
      <c r="AN58" s="1705"/>
      <c r="AO58" s="137"/>
      <c r="AP58" s="137"/>
      <c r="AQ58" s="137"/>
      <c r="AR58" s="137"/>
      <c r="AS58" s="137"/>
      <c r="AT58" s="137"/>
      <c r="AU58" s="137"/>
      <c r="AV58" s="137"/>
      <c r="AY58" s="1554"/>
      <c r="AZ58" s="1554"/>
      <c r="BA58" s="1554"/>
      <c r="BB58" s="1725"/>
      <c r="BC58" s="1726"/>
      <c r="BD58" s="1726"/>
      <c r="BE58" s="1726"/>
      <c r="BF58" s="1726"/>
      <c r="BG58" s="1726"/>
      <c r="BH58" s="1726"/>
      <c r="BI58" s="1726"/>
      <c r="BJ58" s="1726"/>
      <c r="BK58" s="1726"/>
      <c r="BL58" s="1726"/>
      <c r="BM58" s="1727"/>
      <c r="BN58" s="1719"/>
      <c r="BO58" s="1719"/>
      <c r="BP58" s="1719"/>
      <c r="BQ58" s="1719"/>
      <c r="BR58" s="140"/>
      <c r="BS58" s="140"/>
      <c r="BT58" s="140"/>
      <c r="BU58" s="140"/>
      <c r="BV58" s="140"/>
      <c r="BW58" s="1705" t="s">
        <v>395</v>
      </c>
      <c r="BX58" s="1705"/>
      <c r="BY58" s="137"/>
      <c r="BZ58" s="137"/>
      <c r="CA58" s="137"/>
      <c r="CB58" s="137"/>
      <c r="CC58" s="137"/>
      <c r="CD58" s="137"/>
      <c r="CE58" s="137"/>
      <c r="CF58" s="1705" t="s">
        <v>395</v>
      </c>
      <c r="CG58" s="1705"/>
      <c r="CH58" s="137"/>
      <c r="CI58" s="137"/>
      <c r="CJ58" s="137"/>
      <c r="CK58" s="137"/>
      <c r="CL58" s="137"/>
      <c r="CM58" s="137"/>
      <c r="CN58" s="137"/>
      <c r="CO58" s="1705" t="s">
        <v>395</v>
      </c>
      <c r="CP58" s="1705"/>
      <c r="CQ58" s="137"/>
      <c r="CR58" s="137"/>
      <c r="CS58" s="137"/>
      <c r="CT58" s="137"/>
      <c r="CU58" s="137"/>
      <c r="CV58" s="137"/>
      <c r="CW58" s="137"/>
      <c r="CX58" s="137"/>
      <c r="DA58" s="1622"/>
      <c r="DB58" s="1622"/>
      <c r="DC58" s="99"/>
      <c r="DF58" s="1694"/>
      <c r="DG58" s="1694"/>
    </row>
    <row r="59" spans="4:111" ht="8.25" customHeight="1" thickTop="1">
      <c r="D59" s="144"/>
      <c r="E59" s="145"/>
      <c r="F59" s="145"/>
      <c r="G59" s="145"/>
      <c r="H59" s="145"/>
      <c r="I59" s="145"/>
      <c r="J59" s="145"/>
      <c r="K59" s="145"/>
      <c r="L59" s="145"/>
      <c r="M59" s="145"/>
      <c r="N59" s="145"/>
      <c r="O59" s="145"/>
      <c r="P59" s="145"/>
      <c r="Q59" s="146"/>
      <c r="R59" s="1746" t="s">
        <v>401</v>
      </c>
      <c r="S59" s="1731"/>
      <c r="T59" s="1731"/>
      <c r="U59" s="1731"/>
      <c r="V59" s="148"/>
      <c r="W59" s="148" t="s">
        <v>373</v>
      </c>
      <c r="X59" s="148"/>
      <c r="Y59" s="148"/>
      <c r="Z59" s="148" t="s">
        <v>374</v>
      </c>
      <c r="AA59" s="148"/>
      <c r="AB59" s="148"/>
      <c r="AC59" s="148" t="s">
        <v>371</v>
      </c>
      <c r="AD59" s="148"/>
      <c r="AE59" s="148"/>
      <c r="AF59" s="148" t="s">
        <v>391</v>
      </c>
      <c r="AG59" s="148"/>
      <c r="AH59" s="148"/>
      <c r="AI59" s="148" t="s">
        <v>373</v>
      </c>
      <c r="AJ59" s="148"/>
      <c r="AK59" s="148"/>
      <c r="AL59" s="148" t="s">
        <v>374</v>
      </c>
      <c r="AM59" s="148"/>
      <c r="AN59" s="148"/>
      <c r="AO59" s="148" t="s">
        <v>371</v>
      </c>
      <c r="AP59" s="148"/>
      <c r="AQ59" s="148"/>
      <c r="AR59" s="148" t="s">
        <v>372</v>
      </c>
      <c r="AS59" s="148"/>
      <c r="AT59" s="148"/>
      <c r="AU59" s="148" t="s">
        <v>373</v>
      </c>
      <c r="AV59" s="148"/>
      <c r="AW59" s="111"/>
      <c r="AX59" s="111"/>
      <c r="AY59" s="111"/>
      <c r="AZ59" s="111"/>
      <c r="BA59" s="111"/>
      <c r="BB59" s="1623" t="s">
        <v>401</v>
      </c>
      <c r="BC59" s="1622"/>
      <c r="BH59" s="1622" t="s">
        <v>392</v>
      </c>
      <c r="BI59" s="1622"/>
      <c r="BJ59" s="1622"/>
      <c r="BK59" s="1622"/>
      <c r="BL59" s="1622"/>
      <c r="BM59" s="1691"/>
      <c r="BN59" s="1731" t="s">
        <v>401</v>
      </c>
      <c r="BO59" s="1731"/>
      <c r="BP59" s="1731"/>
      <c r="BQ59" s="1731"/>
      <c r="BR59" s="148"/>
      <c r="BS59" s="148" t="s">
        <v>374</v>
      </c>
      <c r="BT59" s="148"/>
      <c r="BU59" s="148"/>
      <c r="BV59" s="148" t="s">
        <v>371</v>
      </c>
      <c r="BW59" s="148"/>
      <c r="BX59" s="148"/>
      <c r="BY59" s="148" t="s">
        <v>391</v>
      </c>
      <c r="BZ59" s="148"/>
      <c r="CA59" s="148"/>
      <c r="CB59" s="148" t="s">
        <v>373</v>
      </c>
      <c r="CC59" s="148"/>
      <c r="CD59" s="148"/>
      <c r="CE59" s="148" t="s">
        <v>374</v>
      </c>
      <c r="CF59" s="148"/>
      <c r="CG59" s="148"/>
      <c r="CH59" s="148" t="s">
        <v>371</v>
      </c>
      <c r="CI59" s="148"/>
      <c r="CJ59" s="148"/>
      <c r="CK59" s="148" t="s">
        <v>372</v>
      </c>
      <c r="CL59" s="148"/>
      <c r="CM59" s="148"/>
      <c r="CN59" s="148" t="s">
        <v>373</v>
      </c>
      <c r="CO59" s="148"/>
      <c r="CP59" s="148"/>
      <c r="CQ59" s="148" t="s">
        <v>374</v>
      </c>
      <c r="CR59" s="148"/>
      <c r="CS59" s="148"/>
      <c r="CT59" s="148" t="s">
        <v>371</v>
      </c>
      <c r="CU59" s="148"/>
      <c r="CV59" s="148"/>
      <c r="CW59" s="148" t="s">
        <v>393</v>
      </c>
      <c r="CX59" s="148"/>
      <c r="CY59" s="111"/>
      <c r="CZ59" s="111"/>
      <c r="DA59" s="111"/>
      <c r="DB59" s="111"/>
      <c r="DC59" s="112"/>
      <c r="DF59" s="1694"/>
      <c r="DG59" s="1694"/>
    </row>
    <row r="60" spans="4:111" ht="8.25" customHeight="1">
      <c r="D60" s="1739" t="s">
        <v>219</v>
      </c>
      <c r="E60" s="1740"/>
      <c r="F60" s="1740"/>
      <c r="G60" s="1740"/>
      <c r="H60" s="1740"/>
      <c r="I60" s="1740"/>
      <c r="J60" s="1740"/>
      <c r="K60" s="1740"/>
      <c r="L60" s="1740"/>
      <c r="M60" s="1740"/>
      <c r="N60" s="1740"/>
      <c r="O60" s="1740"/>
      <c r="P60" s="1740"/>
      <c r="Q60" s="1741"/>
      <c r="R60" s="1718"/>
      <c r="S60" s="1719"/>
      <c r="T60" s="1719"/>
      <c r="U60" s="1719"/>
      <c r="V60" s="1680"/>
      <c r="W60" s="1681"/>
      <c r="X60" s="1681"/>
      <c r="Y60" s="1664"/>
      <c r="Z60" s="1664"/>
      <c r="AA60" s="1664"/>
      <c r="AB60" s="1664"/>
      <c r="AC60" s="1664"/>
      <c r="AD60" s="1664"/>
      <c r="AE60" s="1664">
        <v>1</v>
      </c>
      <c r="AF60" s="1664"/>
      <c r="AG60" s="1664"/>
      <c r="AH60" s="1664">
        <v>0</v>
      </c>
      <c r="AI60" s="1664"/>
      <c r="AJ60" s="1664"/>
      <c r="AK60" s="1664">
        <v>5</v>
      </c>
      <c r="AL60" s="1664"/>
      <c r="AM60" s="1664"/>
      <c r="AN60" s="1664">
        <v>0</v>
      </c>
      <c r="AO60" s="1664"/>
      <c r="AP60" s="1664"/>
      <c r="AQ60" s="1664">
        <v>0</v>
      </c>
      <c r="AR60" s="1664"/>
      <c r="AS60" s="1664"/>
      <c r="AT60" s="1664">
        <v>0</v>
      </c>
      <c r="AU60" s="1664"/>
      <c r="AV60" s="1672"/>
      <c r="AW60" s="1519"/>
      <c r="AX60" s="1622"/>
      <c r="BB60" s="1623"/>
      <c r="BC60" s="1622"/>
      <c r="BH60" s="1622"/>
      <c r="BI60" s="1622"/>
      <c r="BJ60" s="1622"/>
      <c r="BK60" s="1622"/>
      <c r="BL60" s="1622"/>
      <c r="BM60" s="1691"/>
      <c r="BN60" s="1719"/>
      <c r="BO60" s="1719"/>
      <c r="BP60" s="1719"/>
      <c r="BQ60" s="1719"/>
      <c r="BR60" s="1680"/>
      <c r="BS60" s="1681"/>
      <c r="BT60" s="1681"/>
      <c r="BU60" s="1664"/>
      <c r="BV60" s="1664"/>
      <c r="BW60" s="1664"/>
      <c r="BX60" s="1692"/>
      <c r="BY60" s="1664"/>
      <c r="BZ60" s="1664"/>
      <c r="CA60" s="1664"/>
      <c r="CB60" s="1664"/>
      <c r="CC60" s="1664"/>
      <c r="CD60" s="1664"/>
      <c r="CE60" s="1664"/>
      <c r="CF60" s="1664"/>
      <c r="CG60" s="1664"/>
      <c r="CH60" s="1664"/>
      <c r="CI60" s="1664"/>
      <c r="CJ60" s="1664"/>
      <c r="CK60" s="1664"/>
      <c r="CL60" s="1664"/>
      <c r="CM60" s="1664">
        <v>2</v>
      </c>
      <c r="CN60" s="1664"/>
      <c r="CO60" s="1664"/>
      <c r="CP60" s="1664">
        <v>1</v>
      </c>
      <c r="CQ60" s="1664"/>
      <c r="CR60" s="1664"/>
      <c r="CS60" s="1664">
        <v>0</v>
      </c>
      <c r="CT60" s="1664"/>
      <c r="CU60" s="1664"/>
      <c r="CV60" s="1664">
        <v>0</v>
      </c>
      <c r="CW60" s="1664"/>
      <c r="CX60" s="1672"/>
      <c r="CY60" s="1519"/>
      <c r="CZ60" s="1622"/>
      <c r="DC60" s="149"/>
      <c r="DF60" s="1694"/>
      <c r="DG60" s="1694"/>
    </row>
    <row r="61" spans="4:111" ht="8.25" customHeight="1">
      <c r="D61" s="1739"/>
      <c r="E61" s="1740"/>
      <c r="F61" s="1740"/>
      <c r="G61" s="1740"/>
      <c r="H61" s="1740"/>
      <c r="I61" s="1740"/>
      <c r="J61" s="1740"/>
      <c r="K61" s="1740"/>
      <c r="L61" s="1740"/>
      <c r="M61" s="1740"/>
      <c r="N61" s="1740"/>
      <c r="O61" s="1740"/>
      <c r="P61" s="1740"/>
      <c r="Q61" s="1741"/>
      <c r="R61" s="1718"/>
      <c r="S61" s="1719"/>
      <c r="T61" s="1719"/>
      <c r="U61" s="1719"/>
      <c r="V61" s="1680"/>
      <c r="W61" s="1681"/>
      <c r="X61" s="1681"/>
      <c r="Y61" s="1664"/>
      <c r="Z61" s="1664"/>
      <c r="AA61" s="1664"/>
      <c r="AB61" s="1664"/>
      <c r="AC61" s="1664"/>
      <c r="AD61" s="1664"/>
      <c r="AE61" s="1664"/>
      <c r="AF61" s="1664"/>
      <c r="AG61" s="1664"/>
      <c r="AH61" s="1664"/>
      <c r="AI61" s="1664"/>
      <c r="AJ61" s="1664"/>
      <c r="AK61" s="1664"/>
      <c r="AL61" s="1664"/>
      <c r="AM61" s="1664"/>
      <c r="AN61" s="1664"/>
      <c r="AO61" s="1664"/>
      <c r="AP61" s="1664"/>
      <c r="AQ61" s="1664"/>
      <c r="AR61" s="1664"/>
      <c r="AS61" s="1664"/>
      <c r="AT61" s="1664"/>
      <c r="AU61" s="1664"/>
      <c r="AV61" s="1672"/>
      <c r="AW61" s="1623"/>
      <c r="AX61" s="1622"/>
      <c r="BB61" s="1733">
        <v>0.02</v>
      </c>
      <c r="BC61" s="1734"/>
      <c r="BD61" s="1734"/>
      <c r="BE61" s="1734"/>
      <c r="BF61" s="1734"/>
      <c r="BG61" s="1734"/>
      <c r="BH61" s="1734"/>
      <c r="BI61" s="1734"/>
      <c r="BJ61" s="1734"/>
      <c r="BK61" s="1734"/>
      <c r="BL61" s="1734"/>
      <c r="BM61" s="1735"/>
      <c r="BN61" s="1719"/>
      <c r="BO61" s="1719"/>
      <c r="BP61" s="1719"/>
      <c r="BQ61" s="1719"/>
      <c r="BR61" s="1680"/>
      <c r="BS61" s="1681"/>
      <c r="BT61" s="1681"/>
      <c r="BU61" s="1664"/>
      <c r="BV61" s="1664"/>
      <c r="BW61" s="1664"/>
      <c r="BX61" s="1692"/>
      <c r="BY61" s="1664"/>
      <c r="BZ61" s="1664"/>
      <c r="CA61" s="1664"/>
      <c r="CB61" s="1664"/>
      <c r="CC61" s="1664"/>
      <c r="CD61" s="1664"/>
      <c r="CE61" s="1664"/>
      <c r="CF61" s="1664"/>
      <c r="CG61" s="1664"/>
      <c r="CH61" s="1664"/>
      <c r="CI61" s="1664"/>
      <c r="CJ61" s="1664"/>
      <c r="CK61" s="1664"/>
      <c r="CL61" s="1664"/>
      <c r="CM61" s="1664"/>
      <c r="CN61" s="1664"/>
      <c r="CO61" s="1664"/>
      <c r="CP61" s="1664"/>
      <c r="CQ61" s="1664"/>
      <c r="CR61" s="1664"/>
      <c r="CS61" s="1664"/>
      <c r="CT61" s="1664"/>
      <c r="CU61" s="1664"/>
      <c r="CV61" s="1664"/>
      <c r="CW61" s="1664"/>
      <c r="CX61" s="1672"/>
      <c r="CY61" s="1623"/>
      <c r="CZ61" s="1622"/>
      <c r="DC61" s="149"/>
      <c r="DF61" s="1694"/>
      <c r="DG61" s="1694"/>
    </row>
    <row r="62" spans="4:111" ht="8.25" customHeight="1">
      <c r="D62" s="150"/>
      <c r="E62" s="72"/>
      <c r="F62" s="72"/>
      <c r="G62" s="72"/>
      <c r="H62" s="72"/>
      <c r="I62" s="72"/>
      <c r="J62" s="72"/>
      <c r="K62" s="72"/>
      <c r="L62" s="72"/>
      <c r="M62" s="1742" t="s">
        <v>402</v>
      </c>
      <c r="N62" s="1742"/>
      <c r="O62" s="1742"/>
      <c r="P62" s="1742"/>
      <c r="Q62" s="1743"/>
      <c r="R62" s="1718"/>
      <c r="S62" s="1719"/>
      <c r="T62" s="1719"/>
      <c r="U62" s="1719"/>
      <c r="V62" s="1680"/>
      <c r="W62" s="1681"/>
      <c r="X62" s="1681"/>
      <c r="Y62" s="1664"/>
      <c r="Z62" s="1664"/>
      <c r="AA62" s="1664"/>
      <c r="AB62" s="1664"/>
      <c r="AC62" s="1664"/>
      <c r="AD62" s="1664"/>
      <c r="AE62" s="1664"/>
      <c r="AF62" s="1664"/>
      <c r="AG62" s="1664"/>
      <c r="AH62" s="1664"/>
      <c r="AI62" s="1664"/>
      <c r="AJ62" s="1664"/>
      <c r="AK62" s="1664"/>
      <c r="AL62" s="1664"/>
      <c r="AM62" s="1664"/>
      <c r="AN62" s="1664"/>
      <c r="AO62" s="1664"/>
      <c r="AP62" s="1664"/>
      <c r="AQ62" s="1664"/>
      <c r="AR62" s="1664"/>
      <c r="AS62" s="1664"/>
      <c r="AT62" s="1664"/>
      <c r="AU62" s="1664"/>
      <c r="AV62" s="1672"/>
      <c r="AW62" s="1623"/>
      <c r="AX62" s="1622"/>
      <c r="AY62" s="1554" t="s">
        <v>394</v>
      </c>
      <c r="AZ62" s="1554"/>
      <c r="BA62" s="1554"/>
      <c r="BB62" s="1733"/>
      <c r="BC62" s="1734"/>
      <c r="BD62" s="1734"/>
      <c r="BE62" s="1734"/>
      <c r="BF62" s="1734"/>
      <c r="BG62" s="1734"/>
      <c r="BH62" s="1734"/>
      <c r="BI62" s="1734"/>
      <c r="BJ62" s="1734"/>
      <c r="BK62" s="1734"/>
      <c r="BL62" s="1734"/>
      <c r="BM62" s="1735"/>
      <c r="BN62" s="1719"/>
      <c r="BO62" s="1719"/>
      <c r="BP62" s="1719"/>
      <c r="BQ62" s="1719"/>
      <c r="BR62" s="1680"/>
      <c r="BS62" s="1681"/>
      <c r="BT62" s="1681"/>
      <c r="BU62" s="1664"/>
      <c r="BV62" s="1664"/>
      <c r="BW62" s="1664"/>
      <c r="BX62" s="1692"/>
      <c r="BY62" s="1664"/>
      <c r="BZ62" s="1664"/>
      <c r="CA62" s="1664"/>
      <c r="CB62" s="1664"/>
      <c r="CC62" s="1664"/>
      <c r="CD62" s="1664"/>
      <c r="CE62" s="1664"/>
      <c r="CF62" s="1664"/>
      <c r="CG62" s="1664"/>
      <c r="CH62" s="1664"/>
      <c r="CI62" s="1664"/>
      <c r="CJ62" s="1664"/>
      <c r="CK62" s="1664"/>
      <c r="CL62" s="1664"/>
      <c r="CM62" s="1664"/>
      <c r="CN62" s="1664"/>
      <c r="CO62" s="1664"/>
      <c r="CP62" s="1664"/>
      <c r="CQ62" s="1664"/>
      <c r="CR62" s="1664"/>
      <c r="CS62" s="1664"/>
      <c r="CT62" s="1664"/>
      <c r="CU62" s="1664"/>
      <c r="CV62" s="1664"/>
      <c r="CW62" s="1664"/>
      <c r="CX62" s="1672"/>
      <c r="CY62" s="1623"/>
      <c r="CZ62" s="1622"/>
      <c r="DA62" s="1622" t="s">
        <v>393</v>
      </c>
      <c r="DB62" s="1622"/>
      <c r="DC62" s="149"/>
      <c r="DF62" s="1694"/>
      <c r="DG62" s="1694"/>
    </row>
    <row r="63" spans="4:111" ht="8.25" customHeight="1" thickBot="1">
      <c r="D63" s="151"/>
      <c r="E63" s="152"/>
      <c r="F63" s="152"/>
      <c r="G63" s="152"/>
      <c r="H63" s="152"/>
      <c r="I63" s="152"/>
      <c r="J63" s="152"/>
      <c r="K63" s="152"/>
      <c r="L63" s="152"/>
      <c r="M63" s="1744"/>
      <c r="N63" s="1744"/>
      <c r="O63" s="1744"/>
      <c r="P63" s="1744"/>
      <c r="Q63" s="1745"/>
      <c r="R63" s="1747"/>
      <c r="S63" s="1732"/>
      <c r="T63" s="1732"/>
      <c r="U63" s="1732"/>
      <c r="V63" s="115"/>
      <c r="W63" s="115"/>
      <c r="X63" s="115"/>
      <c r="Y63" s="115"/>
      <c r="Z63" s="115"/>
      <c r="AA63" s="115"/>
      <c r="AB63" s="115"/>
      <c r="AC63" s="115"/>
      <c r="AD63" s="1729" t="s">
        <v>395</v>
      </c>
      <c r="AE63" s="1729"/>
      <c r="AF63" s="115"/>
      <c r="AG63" s="115"/>
      <c r="AH63" s="115"/>
      <c r="AI63" s="115"/>
      <c r="AJ63" s="115"/>
      <c r="AK63" s="115"/>
      <c r="AL63" s="115"/>
      <c r="AM63" s="1729" t="s">
        <v>395</v>
      </c>
      <c r="AN63" s="1729"/>
      <c r="AO63" s="115"/>
      <c r="AP63" s="115"/>
      <c r="AQ63" s="115"/>
      <c r="AR63" s="115"/>
      <c r="AS63" s="115"/>
      <c r="AT63" s="115"/>
      <c r="AU63" s="115"/>
      <c r="AV63" s="115"/>
      <c r="AW63" s="115"/>
      <c r="AX63" s="115"/>
      <c r="AY63" s="1730"/>
      <c r="AZ63" s="1730"/>
      <c r="BA63" s="1730"/>
      <c r="BB63" s="1736"/>
      <c r="BC63" s="1737"/>
      <c r="BD63" s="1737"/>
      <c r="BE63" s="1737"/>
      <c r="BF63" s="1737"/>
      <c r="BG63" s="1737"/>
      <c r="BH63" s="1737"/>
      <c r="BI63" s="1737"/>
      <c r="BJ63" s="1737"/>
      <c r="BK63" s="1737"/>
      <c r="BL63" s="1737"/>
      <c r="BM63" s="1738"/>
      <c r="BN63" s="1732"/>
      <c r="BO63" s="1732"/>
      <c r="BP63" s="1732"/>
      <c r="BQ63" s="1732"/>
      <c r="BR63" s="153"/>
      <c r="BS63" s="153"/>
      <c r="BT63" s="153"/>
      <c r="BU63" s="153"/>
      <c r="BV63" s="153"/>
      <c r="BW63" s="1729" t="s">
        <v>395</v>
      </c>
      <c r="BX63" s="1729"/>
      <c r="BY63" s="115"/>
      <c r="BZ63" s="115"/>
      <c r="CA63" s="115"/>
      <c r="CB63" s="115"/>
      <c r="CC63" s="115"/>
      <c r="CD63" s="115"/>
      <c r="CE63" s="115"/>
      <c r="CF63" s="1729" t="s">
        <v>395</v>
      </c>
      <c r="CG63" s="1729"/>
      <c r="CH63" s="115"/>
      <c r="CI63" s="115"/>
      <c r="CJ63" s="115"/>
      <c r="CK63" s="115"/>
      <c r="CL63" s="115"/>
      <c r="CM63" s="115"/>
      <c r="CN63" s="115"/>
      <c r="CO63" s="1729" t="s">
        <v>395</v>
      </c>
      <c r="CP63" s="1729"/>
      <c r="CQ63" s="115"/>
      <c r="CR63" s="115"/>
      <c r="CS63" s="115"/>
      <c r="CT63" s="115"/>
      <c r="CU63" s="115"/>
      <c r="CV63" s="115"/>
      <c r="CW63" s="115"/>
      <c r="CX63" s="115"/>
      <c r="CY63" s="115"/>
      <c r="CZ63" s="115"/>
      <c r="DA63" s="1728"/>
      <c r="DB63" s="1728"/>
      <c r="DC63" s="117"/>
      <c r="DF63" s="1694"/>
      <c r="DG63" s="1694"/>
    </row>
    <row r="64" spans="4:111" ht="8.25" customHeight="1" thickTop="1">
      <c r="D64" s="72"/>
      <c r="E64" s="72"/>
      <c r="F64" s="72"/>
      <c r="G64" s="72"/>
      <c r="H64" s="72"/>
      <c r="I64" s="72"/>
      <c r="J64" s="72"/>
      <c r="K64" s="72"/>
      <c r="L64" s="72"/>
      <c r="M64" s="809"/>
      <c r="N64" s="809"/>
      <c r="O64" s="809"/>
      <c r="P64" s="809"/>
      <c r="Q64" s="809"/>
      <c r="R64" s="143"/>
      <c r="S64" s="143"/>
      <c r="T64" s="143"/>
      <c r="U64" s="143"/>
      <c r="AD64" s="810"/>
      <c r="AE64" s="810"/>
      <c r="AM64" s="810"/>
      <c r="AN64" s="810"/>
      <c r="BB64" s="808"/>
      <c r="BC64" s="808"/>
      <c r="BD64" s="808"/>
      <c r="BE64" s="808"/>
      <c r="BF64" s="808"/>
      <c r="BG64" s="808"/>
      <c r="BH64" s="808"/>
      <c r="BI64" s="808"/>
      <c r="BJ64" s="808"/>
      <c r="BK64" s="808"/>
      <c r="BL64" s="808"/>
      <c r="BM64" s="808"/>
      <c r="BN64" s="143"/>
      <c r="BO64" s="143"/>
      <c r="BP64" s="143"/>
      <c r="BQ64" s="143"/>
      <c r="BR64" s="143"/>
      <c r="BS64" s="143"/>
      <c r="BT64" s="143"/>
      <c r="BU64" s="143"/>
      <c r="BV64" s="143"/>
      <c r="BW64" s="810"/>
      <c r="BX64" s="810"/>
      <c r="CF64" s="810"/>
      <c r="CG64" s="810"/>
      <c r="CO64" s="810"/>
      <c r="CP64" s="810"/>
      <c r="DA64" s="109"/>
      <c r="DB64" s="109"/>
      <c r="DF64" s="1694"/>
      <c r="DG64" s="1694"/>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'報告書（提出用）'!Print_Area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2023-03-22T11:04:29Z</dcterms:modified>
</cp:coreProperties>
</file>